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<sst xmlns="http://schemas.openxmlformats.org/spreadsheetml/2006/main" count="5921" uniqueCount="1563">
  <si>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</si>
  <si>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</si>
  <si>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</si>
  <si>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</si>
  <si>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</si>
  <si>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</si>
  <si>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</si>
  <si>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</si>
  <si>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</si>
  <si>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</si>
  <si>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</si>
  <si>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</si>
  <si>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</si>
  <si>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</si>
  <si>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</si>
  <si>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</si>
  <si>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</si>
  <si>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</si>
  <si>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</si>
  <si>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</si>
  <si>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</si>
  <si>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</si>
  <si>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</si>
  <si>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</si>
  <si>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</si>
  <si>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</si>
  <si>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</si>
  <si>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</si>
  <si>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</si>
  <si>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</si>
  <si>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</si>
  <si>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</si>
  <si>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</si>
  <si>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</si>
  <si>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</si>
  <si>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</si>
  <si>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</si>
  <si>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</si>
  <si>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</si>
  <si>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</si>
  <si>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</si>
  <si>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</si>
  <si>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</si>
  <si>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</si>
  <si>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</si>
  <si>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</si>
  <si>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</si>
  <si>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</si>
  <si>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</si>
  <si>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</si>
  <si>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</si>
  <si>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</si>
  <si>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</si>
  <si>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</si>
  <si>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</si>
  <si>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</si>
  <si>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</si>
  <si>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</si>
  <si>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</si>
  <si>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</si>
  <si>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</si>
  <si>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</si>
  <si>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</si>
  <si>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</si>
  <si>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</si>
  <si>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</si>
  <si>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</si>
  <si>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</si>
  <si>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</si>
  <si>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</si>
  <si>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</si>
  <si>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</si>
  <si>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</si>
  <si>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</si>
  <si>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</si>
  <si>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</si>
  <si>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</si>
  <si>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</si>
  <si>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</si>
  <si>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</si>
  <si>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</si>
  <si>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</si>
  <si>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</si>
  <si>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</si>
  <si>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</si>
  <si>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</si>
  <si>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</si>
  <si>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</si>
  <si>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</si>
  <si>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</si>
  <si>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</si>
  <si>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</si>
  <si>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</si>
  <si>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</si>
  <si>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</si>
  <si>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</si>
  <si>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</si>
  <si>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</si>
  <si>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</si>
  <si>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</si>
  <si>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</si>
  <si>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</si>
  <si>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</si>
  <si>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</si>
  <si>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</si>
  <si>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</si>
  <si>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</si>
  <si>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</si>
  <si>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</si>
  <si>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</si>
  <si>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</si>
  <si>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</si>
  <si>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</si>
  <si>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</si>
  <si>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</si>
  <si>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</si>
  <si>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</si>
  <si>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</si>
  <si>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</si>
  <si>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</si>
  <si>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</si>
  <si>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</si>
  <si>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</si>
  <si>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</si>
  <si>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</si>
  <si>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</si>
  <si>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</si>
  <si>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</si>
  <si>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</si>
  <si>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</si>
  <si>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</si>
  <si>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</si>
  <si>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</si>
  <si>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</si>
  <si>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</si>
  <si>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</si>
  <si>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</si>
  <si>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</si>
  <si>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</si>
  <si>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</si>
  <si>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</si>
  <si>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</si>
  <si>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</si>
  <si>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</si>
  <si>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</si>
  <si>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</si>
  <si>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</si>
  <si>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</si>
  <si>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</si>
  <si>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</si>
  <si>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</si>
  <si>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</si>
  <si>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</si>
  <si>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</si>
  <si>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</si>
  <si>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</si>
  <si>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</si>
  <si>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</si>
  <si>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</si>
  <si>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</si>
  <si>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</si>
  <si>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</si>
  <si>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</si>
  <si>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</si>
  <si>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</si>
  <si>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</si>
  <si>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</si>
  <si>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</si>
  <si>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</si>
  <si>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</si>
  <si>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</si>
  <si>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</si>
  <si>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</si>
  <si>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</si>
  <si>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</si>
  <si>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</si>
  <si>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</si>
  <si>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</si>
  <si>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</si>
  <si>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</si>
  <si>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</si>
  <si>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</si>
  <si>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</si>
  <si>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</si>
  <si>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</si>
  <si>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</si>
  <si>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</si>
  <si>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</si>
  <si>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</si>
  <si>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</si>
  <si>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</si>
  <si>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</si>
  <si>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</si>
  <si>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</si>
  <si>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</si>
  <si>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</si>
  <si>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</si>
  <si>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</si>
  <si>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</si>
  <si>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</si>
  <si>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</si>
  <si>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</si>
  <si>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</si>
  <si>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</si>
  <si>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</si>
  <si>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</si>
  <si>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</si>
  <si>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</si>
  <si>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</si>
  <si>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</si>
  <si>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</si>
  <si>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</si>
  <si>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</si>
  <si>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</si>
  <si>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</si>
  <si>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</si>
  <si>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</si>
  <si>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</si>
  <si>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</si>
  <si>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</si>
  <si>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</si>
  <si>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</si>
  <si>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</si>
  <si>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</si>
  <si>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</si>
  <si>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</si>
  <si>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</si>
  <si>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</si>
  <si>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</si>
  <si>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</si>
  <si>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</si>
  <si>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</si>
  <si>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</si>
  <si>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</si>
  <si>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</si>
  <si>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</si>
  <si>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</si>
  <si>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</si>
  <si>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</si>
  <si>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</si>
  <si>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</si>
  <si>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</si>
  <si>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</si>
  <si>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</si>
  <si>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</si>
  <si>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</si>
  <si>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</si>
  <si>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</si>
  <si>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</si>
  <si>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</si>
  <si>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</si>
  <si>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</si>
  <si>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</si>
  <si>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</si>
  <si>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</si>
  <si>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</si>
  <si>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</si>
  <si>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</si>
  <si>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</si>
  <si>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</si>
  <si>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</si>
  <si>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</si>
  <si>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</si>
  <si>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</si>
  <si>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</si>
  <si>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</si>
  <si>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</si>
  <si>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</si>
  <si>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</si>
  <si>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</si>
  <si>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</si>
  <si>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</si>
  <si>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</si>
  <si>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</si>
  <si>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</si>
  <si>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</si>
  <si>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</si>
  <si>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</si>
  <si>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</si>
  <si>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</si>
  <si>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</si>
  <si>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</si>
  <si>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</si>
  <si>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</si>
  <si>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</si>
  <si>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</si>
  <si>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</si>
  <si>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</si>
  <si>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</si>
  <si>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</si>
  <si>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</si>
  <si>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</si>
  <si>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</si>
  <si>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</si>
  <si>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</si>
  <si>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</si>
  <si>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</si>
  <si>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</si>
  <si>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</si>
  <si>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</si>
  <si>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</si>
  <si>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</si>
  <si>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</si>
  <si>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</si>
  <si>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</si>
  <si>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</si>
  <si>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</si>
  <si>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</si>
  <si>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</si>
  <si>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</si>
  <si>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</si>
  <si>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</si>
  <si>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</si>
  <si>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</si>
  <si>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</si>
  <si>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</si>
  <si>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</si>
  <si>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</si>
  <si>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</si>
  <si>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</si>
  <si>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</si>
  <si>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</si>
  <si>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</si>
  <si>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</si>
  <si>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</si>
  <si>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</si>
  <si>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</si>
  <si>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</si>
  <si>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</si>
  <si>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</si>
  <si>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</si>
  <si>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</si>
  <si>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</si>
  <si>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</si>
  <si>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</si>
  <si>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</si>
  <si>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</si>
  <si>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</si>
  <si>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</si>
  <si>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</si>
  <si>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</si>
  <si>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</si>
  <si>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</si>
  <si>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</si>
  <si>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</si>
  <si>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</si>
  <si>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</si>
  <si>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</si>
  <si>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</si>
  <si>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</si>
  <si>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</si>
  <si>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</si>
  <si>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</si>
  <si>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</si>
  <si>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</si>
  <si>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</si>
  <si>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</si>
  <si>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</si>
  <si>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</si>
  <si>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</si>
  <si>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</si>
  <si>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</si>
  <si>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</si>
  <si>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</si>
  <si>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</si>
  <si>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</si>
  <si>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</si>
  <si>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</si>
  <si>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</si>
  <si>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</si>
  <si>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</si>
  <si>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</si>
  <si>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</si>
  <si>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</si>
  <si>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</si>
  <si>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</si>
  <si>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</si>
  <si>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</si>
  <si>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</si>
  <si>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</si>
  <si>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</si>
  <si>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</si>
  <si>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</si>
  <si>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</si>
  <si>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</si>
  <si>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</si>
  <si>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</si>
  <si>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</si>
  <si>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</si>
  <si>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</si>
  <si>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</si>
  <si>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</si>
  <si>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</si>
  <si>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</si>
  <si>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</si>
  <si>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</si>
  <si>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</si>
  <si>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</si>
  <si>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</si>
  <si>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</si>
  <si>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</si>
  <si>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</si>
  <si>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</si>
  <si>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</si>
  <si>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</si>
  <si>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</si>
  <si>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</si>
  <si>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</si>
  <si>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</si>
  <si>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</si>
  <si>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</si>
  <si>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</si>
  <si>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</si>
  <si>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</si>
  <si>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</si>
  <si>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</si>
  <si>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</si>
  <si>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</si>
  <si>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</si>
  <si>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</si>
  <si>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</si>
  <si>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</si>
  <si>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</si>
  <si>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</si>
  <si>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</si>
  <si>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</si>
  <si>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</si>
  <si>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</si>
  <si>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</si>
  <si>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</si>
  <si>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</si>
  <si>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</si>
  <si>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</si>
  <si>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</si>
  <si>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</si>
  <si>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</si>
  <si>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</si>
  <si>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</si>
  <si>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</si>
  <si>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</si>
  <si>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</si>
  <si>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</si>
  <si>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</si>
  <si>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</si>
  <si>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</si>
  <si>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</si>
  <si>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</si>
  <si>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</si>
  <si>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</si>
  <si>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</si>
  <si>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</si>
  <si>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</si>
  <si>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</si>
  <si>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</si>
  <si>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</si>
  <si>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</si>
  <si>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</si>
  <si>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</si>
  <si>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</si>
  <si>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</si>
  <si>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</si>
  <si>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</si>
  <si>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</si>
  <si>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</si>
  <si>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</si>
  <si>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</si>
  <si>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</si>
  <si>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</si>
  <si>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</si>
  <si>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</si>
  <si>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</si>
  <si>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</si>
  <si>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</si>
  <si>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</si>
  <si>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</si>
  <si>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</si>
  <si>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</si>
  <si>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</si>
  <si>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</si>
  <si>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</si>
  <si>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</si>
  <si>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</si>
  <si>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</si>
  <si>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</si>
  <si>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</si>
  <si>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</si>
  <si>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</si>
  <si>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</si>
  <si>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</si>
  <si>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</si>
  <si>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</si>
  <si>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</si>
  <si>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</si>
  <si>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</si>
  <si>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</si>
  <si>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</si>
  <si>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</si>
  <si>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</si>
  <si>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</si>
  <si>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</si>
  <si>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</si>
  <si>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</si>
  <si>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</si>
  <si>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</si>
  <si>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</si>
  <si>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</si>
  <si>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</si>
  <si>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</si>
  <si>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</si>
  <si>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</si>
  <si>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</si>
  <si>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</si>
  <si>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</si>
  <si>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</si>
  <si>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</si>
  <si>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</si>
  <si>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</si>
  <si>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</si>
  <si>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</si>
  <si>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</si>
  <si>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</si>
  <si>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</si>
  <si>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</si>
  <si>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</si>
  <si>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</si>
  <si>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</si>
  <si>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</si>
  <si>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</si>
  <si>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</si>
  <si>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</si>
  <si>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</si>
  <si>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</si>
  <si>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</si>
  <si>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</si>
  <si>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</si>
  <si>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</si>
  <si>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</si>
  <si>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</si>
  <si>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</si>
  <si>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</si>
  <si>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</si>
  <si>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</si>
  <si>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</si>
  <si>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</si>
  <si>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</si>
  <si>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</si>
  <si>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</si>
  <si>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</si>
  <si>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</si>
  <si>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</si>
  <si>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</si>
  <si>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</si>
  <si>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</si>
  <si>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</si>
  <si>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</si>
  <si>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</si>
  <si>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</si>
  <si>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</si>
  <si>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</si>
  <si>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</si>
  <si>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</si>
  <si>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</si>
  <si>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</si>
  <si>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</si>
  <si>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</si>
  <si>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</si>
  <si>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</si>
  <si>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</si>
  <si>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</si>
  <si>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</si>
  <si>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</si>
  <si>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</si>
  <si>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</si>
  <si>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</si>
  <si>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</si>
  <si>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</si>
  <si>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</si>
  <si>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</si>
  <si>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</si>
  <si>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</si>
  <si>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</si>
  <si>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</si>
  <si>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</si>
  <si>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</si>
  <si>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</si>
  <si>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</si>
  <si>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</si>
  <si>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</si>
  <si>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</si>
  <si>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</si>
  <si>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</si>
  <si>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</si>
  <si>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</si>
  <si>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</si>
  <si>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</si>
  <si>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</si>
  <si>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</si>
  <si>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</si>
  <si>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</si>
  <si>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</si>
  <si>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</si>
  <si>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</si>
  <si>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</si>
  <si>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</si>
  <si>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</si>
  <si>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</si>
  <si>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</si>
  <si>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</si>
  <si>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</si>
  <si>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</si>
  <si>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</si>
  <si>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</si>
  <si>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</si>
  <si>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</si>
  <si>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</si>
  <si>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</si>
  <si>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</si>
  <si>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</si>
  <si>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</si>
  <si>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</si>
  <si>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</si>
  <si>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</si>
  <si>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</si>
  <si>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</si>
  <si>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</si>
  <si>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</si>
  <si>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</si>
  <si>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</si>
  <si>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</si>
  <si>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</si>
  <si>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</si>
  <si>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</si>
  <si>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</si>
  <si>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</si>
  <si>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</si>
  <si>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</si>
  <si>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</si>
  <si>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</si>
  <si>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</si>
  <si>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</si>
  <si>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</si>
  <si>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</si>
  <si>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</si>
  <si>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</si>
  <si>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</si>
  <si>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</si>
  <si>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</si>
  <si>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</si>
  <si>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</si>
  <si>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</si>
  <si>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</si>
  <si>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</si>
  <si>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</si>
  <si>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</si>
  <si>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</si>
  <si>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</si>
  <si>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</si>
  <si>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</si>
  <si>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</si>
  <si>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</si>
  <si>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</si>
  <si>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</si>
  <si>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</si>
  <si>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</si>
  <si>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</si>
  <si>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</si>
  <si>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</si>
  <si>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</si>
  <si>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</si>
  <si>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</si>
  <si>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</si>
  <si>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</si>
  <si>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</si>
  <si>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</si>
  <si>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</si>
  <si>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</si>
  <si>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</si>
  <si>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</si>
  <si>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</si>
  <si>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</si>
  <si>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</si>
  <si>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</si>
  <si>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</si>
  <si>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</si>
  <si>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</si>
  <si>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</si>
  <si>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</si>
  <si>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</si>
  <si>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</si>
  <si>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</si>
  <si>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</si>
  <si>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</si>
  <si>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</si>
  <si>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</si>
  <si>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</si>
  <si>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</si>
  <si>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</si>
  <si>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</si>
  <si>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</si>
  <si>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</si>
  <si>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</si>
  <si>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</si>
  <si>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</si>
  <si>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</si>
  <si>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</si>
  <si>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</si>
  <si>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</si>
  <si>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</si>
  <si>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</si>
  <si>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</si>
  <si>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</si>
  <si>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</si>
  <si>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</si>
  <si>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</si>
  <si>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</si>
  <si>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</si>
  <si>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</si>
  <si>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</si>
  <si>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</si>
  <si>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</si>
  <si>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</si>
  <si>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</si>
  <si>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</si>
  <si>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</si>
  <si>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</si>
  <si>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</si>
  <si>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</si>
  <si>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</si>
  <si>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</si>
  <si>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</si>
  <si>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</si>
  <si>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</si>
  <si>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</si>
  <si>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</si>
  <si>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</si>
  <si>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</si>
  <si>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</si>
  <si>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</si>
  <si>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</si>
  <si>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</si>
  <si>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</si>
  <si>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</si>
  <si>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</si>
  <si>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</si>
  <si>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</si>
  <si>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</si>
  <si>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</si>
  <si>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</si>
  <si>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</si>
  <si>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</si>
  <si>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</si>
  <si>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</si>
  <si>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</si>
  <si>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</si>
  <si>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</si>
  <si>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</si>
  <si>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</si>
  <si>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</si>
  <si>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</si>
  <si>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</si>
  <si>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</si>
  <si>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</si>
  <si>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</si>
  <si>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</si>
  <si>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</si>
  <si>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</si>
  <si>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</si>
  <si>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</si>
  <si>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</si>
  <si>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</si>
  <si>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</si>
  <si>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</si>
  <si>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</si>
  <si>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</si>
  <si>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</si>
  <si>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</si>
  <si>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</si>
  <si>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</si>
  <si>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</si>
  <si>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</si>
  <si>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</si>
  <si>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</si>
  <si>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</si>
  <si>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</si>
  <si>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</si>
  <si>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</si>
  <si>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</si>
  <si>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</si>
  <si>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</si>
  <si>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</si>
  <si>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</si>
  <si>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</si>
  <si>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</si>
  <si>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</si>
  <si>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</si>
  <si>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</si>
  <si>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</si>
  <si>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</si>
  <si>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</si>
  <si>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</si>
  <si>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</si>
  <si>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</si>
  <si>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</si>
  <si>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</si>
  <si>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</si>
  <si>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</si>
  <si>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</si>
  <si>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</si>
  <si>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</si>
  <si>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</si>
  <si>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</si>
  <si>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</si>
  <si>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</si>
  <si>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</si>
  <si>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</si>
  <si>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</si>
  <si>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</si>
  <si>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</si>
  <si>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</si>
  <si>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</si>
  <si>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</si>
  <si>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</si>
  <si>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</si>
  <si>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</si>
  <si>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</si>
  <si>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</si>
  <si>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</si>
  <si>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</si>
  <si>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</si>
  <si>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</si>
  <si>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</si>
  <si>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</si>
  <si>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</si>
  <si>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</si>
  <si>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</si>
  <si>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</si>
  <si>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</si>
  <si>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</si>
  <si>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</si>
  <si>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</si>
  <si>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</si>
  <si>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</si>
  <si>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</si>
  <si>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</si>
  <si>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</si>
  <si>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</si>
  <si>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</si>
  <si>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</si>
  <si>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</si>
  <si>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</si>
  <si>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</si>
  <si>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</si>
  <si>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</si>
  <si>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</si>
  <si>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</si>
  <si>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</si>
  <si>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</si>
  <si>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</si>
  <si>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</si>
  <si>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</si>
  <si>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</si>
  <si>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</si>
  <si>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</si>
  <si>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</si>
  <si>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</si>
  <si>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</si>
  <si>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</si>
  <si>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</si>
  <si>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</si>
  <si>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</si>
  <si>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</si>
  <si>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</si>
  <si>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</si>
  <si>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</si>
  <si>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</si>
  <si>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</si>
  <si>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</si>
  <si>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</si>
  <si>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</si>
  <si>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</si>
  <si>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</si>
  <si>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</si>
  <si>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</si>
  <si>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</si>
  <si>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</si>
  <si>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</si>
  <si>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</si>
  <si>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</si>
  <si>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</si>
  <si>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</si>
  <si>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</si>
  <si>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</si>
  <si>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</si>
  <si>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</si>
  <si>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</si>
  <si>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</si>
  <si>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</si>
  <si>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</si>
  <si>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</si>
  <si>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</si>
  <si>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</si>
  <si>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</si>
  <si>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</si>
  <si>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</si>
  <si>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</si>
  <si>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</si>
  <si>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</si>
  <si>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</si>
  <si>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</si>
  <si>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</si>
  <si>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</si>
  <si>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</si>
  <si>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</si>
  <si>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</si>
  <si>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</si>
  <si>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</si>
  <si>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</si>
  <si>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</si>
  <si>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</si>
  <si>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</si>
  <si>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</si>
  <si>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</si>
  <si>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</si>
  <si>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</si>
  <si>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</si>
  <si>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</si>
  <si>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</si>
  <si>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</si>
  <si>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</si>
  <si>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</si>
  <si>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</si>
  <si>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</si>
  <si>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</si>
  <si>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</si>
  <si>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</si>
  <si>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</si>
  <si>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</si>
  <si>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</si>
  <si>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</si>
  <si>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</si>
  <si>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</si>
  <si>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</si>
  <si>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</si>
  <si>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</si>
  <si>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</si>
  <si>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</si>
  <si>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</si>
  <si>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</si>
  <si>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</si>
  <si>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</si>
  <si>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</si>
  <si>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</si>
  <si>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</si>
  <si>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</si>
  <si>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</si>
  <si>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</si>
  <si>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</si>
  <si>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</si>
  <si>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</si>
  <si>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</si>
  <si>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</si>
  <si>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</si>
  <si>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</si>
  <si>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</si>
  <si>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</si>
  <si>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</si>
  <si>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</si>
  <si>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</si>
  <si>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</si>
  <si>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</si>
  <si>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</si>
  <si>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</si>
  <si>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</si>
  <si>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</si>
  <si>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</si>
  <si>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</si>
  <si>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</si>
  <si>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</si>
  <si>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</si>
  <si>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</si>
  <si>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</si>
  <si>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</si>
  <si>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</si>
  <si>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</si>
  <si>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</si>
  <si>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</si>
  <si>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</si>
  <si>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</si>
  <si>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</si>
  <si>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</si>
  <si>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</si>
  <si>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</si>
  <si>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</si>
  <si>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</si>
  <si>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</si>
  <si>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</si>
  <si>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</si>
  <si>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</si>
  <si>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</si>
  <si>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</si>
  <si>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</si>
  <si>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</si>
  <si>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</si>
  <si>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</si>
  <si>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</si>
  <si>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</si>
  <si>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</si>
  <si>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</si>
  <si>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</si>
  <si>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</si>
  <si>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</si>
  <si>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</si>
  <si>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</si>
  <si>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</si>
  <si>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</si>
  <si>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</si>
  <si>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</si>
  <si>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</si>
  <si>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</si>
  <si>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</si>
  <si>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</si>
  <si>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</si>
  <si>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</si>
  <si>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</si>
  <si>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</si>
  <si>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</si>
  <si>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</si>
  <si>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</si>
  <si>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</si>
  <si>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</si>
  <si>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</si>
  <si>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</si>
  <si>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</si>
  <si>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</si>
  <si>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</si>
  <si>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</si>
  <si>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</si>
  <si>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</si>
  <si>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</si>
  <si>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</si>
  <si>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</si>
  <si>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</si>
  <si>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</si>
  <si>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</si>
  <si>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</si>
  <si>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</si>
  <si>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</si>
  <si>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</si>
  <si>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</si>
  <si>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</si>
  <si>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</si>
  <si>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</si>
  <si>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</si>
  <si>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</si>
  <si>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</si>
  <si>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</si>
  <si>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</si>
  <si>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</si>
  <si>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</si>
  <si>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</si>
  <si>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</si>
  <si>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</si>
  <si>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</si>
  <si>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</si>
  <si>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</si>
  <si>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</si>
  <si>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</si>
  <si>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</si>
  <si>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</si>
  <si>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</si>
  <si>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</si>
  <si>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</si>
  <si>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</si>
  <si>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</si>
  <si>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</si>
  <si>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</si>
  <si>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</si>
  <si>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</si>
  <si>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</si>
  <si>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</si>
  <si>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</si>
  <si>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</si>
  <si>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</si>
  <si>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</si>
  <si>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</si>
  <si>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</si>
  <si>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</si>
  <si>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</si>
  <si>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</si>
  <si>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</si>
  <si>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</si>
  <si>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</si>
  <si>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</si>
  <si>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</si>
  <si>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</si>
  <si>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</si>
  <si>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</si>
  <si>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</si>
  <si>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</si>
  <si>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</si>
  <si>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</si>
  <si>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</si>
  <si>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</si>
  <si>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</si>
  <si>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</si>
  <si>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</si>
  <si>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</si>
  <si>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</si>
  <si>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</si>
  <si>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</si>
  <si>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</si>
  <si>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</si>
  <si>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</si>
  <si>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</si>
  <si>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</si>
  <si>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</si>
  <si>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</si>
  <si>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</si>
  <si>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</si>
  <si>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</si>
  <si>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</si>
  <si>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</si>
  <si>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</si>
  <si>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</si>
  <si>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</si>
  <si>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</si>
  <si>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</si>
  <si>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</si>
  <si>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</si>
  <si>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</si>
  <si>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</si>
  <si>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</si>
  <si>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</si>
  <si>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</si>
  <si>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</si>
  <si>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</si>
  <si>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</si>
  <si>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</si>
  <si>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</si>
  <si>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</si>
  <si>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</si>
  <si>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</si>
  <si>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</si>
  <si>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</si>
  <si>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</si>
  <si>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</si>
  <si>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</si>
  <si>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</si>
  <si>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</si>
  <si>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</si>
  <si>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</si>
  <si>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</si>
  <si>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</si>
  <si>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</si>
  <si>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</si>
  <si>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</si>
  <si>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</si>
  <si>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</si>
  <si>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</si>
  <si>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</si>
  <si>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</si>
  <si>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</si>
  <si>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</si>
  <si>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</si>
  <si>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</si>
  <si>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</si>
  <si>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</si>
  <si>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</si>
  <si>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</si>
  <si>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</si>
  <si>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</si>
  <si>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</si>
  <si>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</si>
  <si>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</si>
  <si>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</si>
  <si>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</si>
  <si>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</si>
  <si>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</si>
  <si>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</si>
  <si>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</si>
  <si>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</si>
  <si>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</si>
  <si>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</si>
  <si>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</si>
  <si>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</si>
  <si>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</si>
  <si>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</si>
  <si>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</si>
  <si>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</si>
  <si>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</si>
  <si>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</si>
  <si>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</si>
  <si>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</si>
  <si>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</si>
  <si>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</si>
  <si>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</si>
  <si>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</si>
  <si>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</si>
  <si>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</si>
  <si>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</si>
  <si>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</si>
  <si>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</si>
  <si>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</si>
  <si>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</si>
  <si>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</si>
  <si>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</si>
  <si>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</si>
  <si>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</si>
  <si>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</si>
  <si>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</si>
  <si>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</si>
  <si>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</si>
  <si>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</si>
  <si>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</si>
  <si>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</si>
  <si>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</si>
  <si>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</si>
  <si>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</si>
  <si>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</si>
  <si>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</si>
  <si>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</si>
  <si>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</si>
  <si>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</si>
  <si>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</si>
  <si>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</si>
  <si>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</si>
  <si>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</si>
  <si>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</si>
  <si>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</si>
  <si>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</si>
  <si>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</si>
  <si>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</si>
  <si>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</si>
  <si>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</si>
  <si>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</si>
  <si>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</si>
  <si>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</si>
  <si>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</si>
  <si>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</si>
  <si>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</si>
  <si>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</si>
  <si>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</si>
  <si>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</si>
  <si>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</si>
  <si>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</si>
  <si>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</si>
  <si>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</si>
  <si>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</si>
  <si>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</si>
  <si>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</si>
  <si>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</si>
  <si>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</si>
  <si>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</si>
  <si>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</si>
  <si>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</si>
  <si>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</si>
  <si>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</si>
  <si>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</si>
  <si>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</si>
  <si>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</si>
  <si>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</si>
  <si>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</si>
  <si>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</si>
  <si>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</si>
  <si>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</si>
  <si>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</si>
  <si>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</si>
  <si>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</si>
  <si>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</si>
  <si>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</si>
  <si>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</si>
  <si>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</si>
  <si>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</si>
  <si>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</si>
  <si>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</si>
  <si>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</si>
  <si>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</si>
  <si>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</si>
  <si>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</si>
  <si>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</si>
  <si>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</si>
  <si>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</si>
  <si>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</si>
  <si>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</si>
  <si>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</si>
  <si>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</si>
  <si>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</si>
  <si>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</si>
  <si>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</si>
  <si>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</si>
  <si>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</si>
  <si>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</si>
  <si>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</si>
  <si>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</si>
  <si>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</si>
  <si>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</si>
  <si>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</si>
  <si>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</si>
  <si>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</si>
  <si>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</si>
  <si>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</si>
  <si>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</si>
  <si>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</si>
  <si>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</si>
  <si>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</si>
  <si>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</si>
  <si>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</si>
  <si>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</si>
  <si>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</si>
  <si>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</si>
  <si>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</si>
  <si>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</si>
  <si>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</si>
  <si>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</si>
  <si>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</si>
  <si>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</si>
  <si>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</si>
  <si>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</si>
  <si>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</si>
  <si>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</si>
  <si>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</si>
  <si>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</si>
  <si>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</si>
  <si>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</si>
  <si>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</si>
  <si>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</si>
  <si>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</si>
  <si>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</si>
  <si>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</si>
  <si>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</si>
  <si>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</si>
  <si>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</si>
  <si>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</si>
  <si>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</si>
  <si>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</si>
  <si>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</si>
  <si>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</si>
  <si>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</si>
  <si>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</si>
  <si>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</si>
  <si>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</si>
  <si>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</si>
  <si>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</si>
  <si>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</si>
  <si>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</si>
  <si>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</si>
  <si>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</si>
  <si>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</si>
  <si>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</si>
  <si>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</si>
  <si>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</si>
  <si>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</si>
  <si>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</si>
  <si>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</si>
  <si>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</si>
  <si>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</si>
  <si>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</si>
  <si>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</si>
  <si>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</si>
  <si>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</si>
  <si>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</si>
  <si>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</si>
  <si>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</si>
  <si>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</si>
  <si>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</si>
  <si>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</si>
  <si>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</si>
  <si>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</si>
  <si>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</si>
  <si>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</si>
  <si>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</si>
  <si>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</si>
  <si>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</si>
  <si>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</si>
  <si>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</si>
  <si>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</si>
  <si>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</si>
  <si>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</si>
  <si>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</si>
  <si>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</si>
  <si>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</si>
  <si>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</si>
  <si>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</si>
  <si>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</si>
  <si>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</si>
  <si>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</si>
  <si>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</si>
  <si>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</si>
  <si>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</si>
  <si>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</si>
  <si>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</si>
  <si>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</si>
  <si>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</si>
  <si>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</si>
  <si>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</si>
  <si>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</si>
  <si>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</si>
  <si>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</si>
  <si>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</si>
  <si>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</si>
  <si>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</si>
  <si>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</si>
  <si>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</si>
  <si>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</si>
  <si>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</si>
  <si>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</si>
  <si>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</si>
  <si>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</si>
  <si>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</si>
  <si>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</si>
  <si>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</si>
  <si>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</si>
  <si>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</si>
  <si>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</si>
  <si>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</si>
  <si>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</si>
  <si>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</si>
  <si>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</si>
  <si>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</si>
  <si>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</si>
  <si>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</si>
  <si>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</si>
  <si>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</si>
  <si>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</si>
  <si>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</si>
  <si>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</si>
  <si>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</si>
  <si>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</si>
  <si>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</si>
  <si>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</si>
  <si>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</si>
  <si>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</si>
  <si>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</si>
  <si>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</si>
  <si>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</si>
  <si>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</si>
  <si>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</si>
  <si>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</si>
  <si>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</si>
  <si>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</si>
  <si>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</si>
  <si>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</si>
  <si>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</si>
  <si>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</si>
  <si>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</si>
  <si>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</si>
  <si>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</si>
  <si>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</si>
  <si>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</si>
  <si>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</si>
  <si>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</si>
  <si>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</si>
  <si>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</si>
  <si>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</si>
  <si>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</si>
  <si>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</si>
  <si>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</si>
  <si>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</si>
  <si>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</si>
  <si>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</si>
  <si>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</si>
  <si>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</si>
  <si>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</si>
  <si>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</si>
  <si>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</si>
  <si>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</si>
  <si>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</si>
  <si>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</si>
  <si>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</si>
  <si>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</si>
  <si>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</si>
  <si>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</si>
  <si>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</si>
  <si>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</si>
  <si>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</si>
  <si>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</si>
  <si>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</si>
  <si>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</si>
  <si>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</si>
  <si>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</si>
  <si>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</si>
  <si>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</si>
  <si>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</si>
  <si>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</si>
  <si>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</si>
  <si>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</si>
  <si>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I8-CAE1-HK48</t>
  </si>
  <si>
    <t>B0B1VKJGMK</t>
  </si>
  <si>
    <t>【Smart-Bear】T011 キッズ レインコート 女の子 子供用 レインウェア 男の子 雨具 男女兼用 小学生 レインポンチョ 防水 防風 収納ポーチ付 梅雨対策 通園 通学 入園 (イエローライオン, S)</t>
  </si>
  <si>
    <t>UG-G9C2-NZ3H</t>
  </si>
  <si>
    <t>B0B1VKBBYS</t>
  </si>
  <si>
    <t>【Smart-Bear】T011 キッズ レインコート 女の子 子供用 レインウェア 男の子 雨具 男女兼用 小学生 レインポンチョ 防水 防風 収納ポーチ付 梅雨対策 通園 通学 入園 (イエローライオン, M)</t>
  </si>
  <si>
    <t>HE-EJK1-JZ8E</t>
  </si>
  <si>
    <t>B0B1VMKBH6</t>
  </si>
  <si>
    <t>【Smart-Bear】T011 キッズ レインコート 女の子 子供用 レインウェア 男の子 雨具 男女兼用 小学生 レインポンチョ 防水 防風 収納ポーチ付 梅雨対策 通園 通学 入園 (イエローライオン, L)</t>
  </si>
  <si>
    <t>TK-HDPN-24QO</t>
  </si>
  <si>
    <t>B0B1VMNM1H</t>
  </si>
  <si>
    <t>【Smart-Bear】T011 キッズ レインコート 女の子 子供用 レインウェア 男の子 雨具 男女兼用 小学生 レインポンチョ 防水 防風 収納ポーチ付 梅雨対策 通園 通学 入園 (イエローライオン, XL)</t>
  </si>
  <si>
    <t>ZP-THGH-ZY7D</t>
  </si>
  <si>
    <t>B0B1VM5KN9</t>
  </si>
  <si>
    <t>【Smart-Bear】T011 キッズ レインコート 女の子 子供用 レインウェア 男の子 雨具 男女兼用 小学生 レインポンチョ 防水 防風 収納ポーチ付 梅雨対策 通園 通学 入園 (イエローライオン, XXL)</t>
  </si>
  <si>
    <t>G5-83U4-1ZXA</t>
  </si>
  <si>
    <t>B0B1VLRH1X</t>
  </si>
  <si>
    <t>【Smart-Bear】T011 キッズ レインコート 女の子 子供用 レインウェア 男の子 雨具 男女兼用 小学生 レインポンチョ 防水 防風 収納ポーチ付 梅雨対策 通園 通学 入園 (ピンクウサギ, S)</t>
  </si>
  <si>
    <t>49-3LU5-0W12</t>
  </si>
  <si>
    <t>B0B1VNWCNW</t>
  </si>
  <si>
    <t>【Smart-Bear】T011 キッズ レインコート 女の子 子供用 レインウェア 男の子 雨具 男女兼用 小学生 レインポンチョ 防水 防風 収納ポーチ付 梅雨対策 通園 通学 入園 (ピンクウサギ, M)</t>
  </si>
  <si>
    <t>4J-972F-LZOQ</t>
  </si>
  <si>
    <t>B0B1VLLR8D</t>
  </si>
  <si>
    <t>【Smart-Bear】T011 キッズ レインコート 女の子 子供用 レインウェア 男の子 雨具 男女兼用 小学生 レインポンチョ 防水 防風 収納ポーチ付 梅雨対策 通園 通学 入園 (ピンクウサギ, L)</t>
  </si>
  <si>
    <t>Z1-VUU9-82P7</t>
  </si>
  <si>
    <t>B0B1VMFDWP</t>
  </si>
  <si>
    <t>【Smart-Bear】T011 キッズ レインコート 女の子 子供用 レインウェア 男の子 雨具 男女兼用 小学生 レインポンチョ 防水 防風 収納ポーチ付 梅雨対策 通園 通学 入園 (ピンクウサギ, XL)</t>
  </si>
  <si>
    <t>29-81KW-WWVL</t>
  </si>
  <si>
    <t>B0B1VLCL1M</t>
  </si>
  <si>
    <t>【Smart-Bear】T011 キッズ レインコート 女の子 子供用 レインウェア 男の子 雨具 男女兼用 小学生 レインポンチョ 防水 防風 収納ポーチ付 梅雨対策 通園 通学 入園 (ピンクウサギ, XXL)</t>
  </si>
  <si>
    <t>FM-61TW-KL1F</t>
  </si>
  <si>
    <t>B0B1VLWX5F</t>
  </si>
  <si>
    <t>【Smart-Bear】T011 キッズ レインコート 女の子 子供用 レインウェア 男の子 雨具 男女兼用 小学生 レインポンチョ 防水 防風 収納ポーチ付 梅雨対策 通園 通学 入園 (ブルー恐竜, S)</t>
  </si>
  <si>
    <t>9G-D1US-1N8Q</t>
  </si>
  <si>
    <t>B0B1VL74HG</t>
  </si>
  <si>
    <t>【Smart-Bear】T011 キッズ レインコート 女の子 子供用 レインウェア 男の子 雨具 男女兼用 小学生 レインポンチョ 防水 防風 収納ポーチ付 梅雨対策 通園 通学 入園 (ブルー恐竜, M)</t>
  </si>
  <si>
    <t>0W-RCOB-4NRD</t>
  </si>
  <si>
    <t>B0B1VM8X4N</t>
  </si>
  <si>
    <t>【Smart-Bear】T011 キッズ レインコート 女の子 子供用 レインウェア 男の子 雨具 男女兼用 小学生 レインポンチョ 防水 防風 収納ポーチ付 梅雨対策 通園 通学 入園 (ブルー恐竜, L)</t>
  </si>
  <si>
    <t>KV-H523-LEB2</t>
  </si>
  <si>
    <t>B0B1VKKVDC</t>
  </si>
  <si>
    <t>【Smart-Bear】T011 キッズ レインコート 女の子 子供用 レインウェア 男の子 雨具 男女兼用 小学生 レインポンチョ 防水 防風 収納ポーチ付 梅雨対策 通園 通学 入園 (ブルー恐竜, XL)</t>
  </si>
  <si>
    <t>U5-D45P-VL0B</t>
  </si>
  <si>
    <t>B0B1VKZFGV</t>
  </si>
  <si>
    <t>【Smart-Bear】T011 キッズ レインコート 女の子 子供用 レインウェア 男の子 雨具 男女兼用 小学生 レインポンチョ 防水 防風 収納ポーチ付 梅雨対策 通園 通学 入園 (ブルー恐竜, XXL)</t>
  </si>
  <si>
    <t>IA-PET0-ITOQ</t>
  </si>
  <si>
    <t>B0B1VLGZCP</t>
  </si>
  <si>
    <t>【Smart-Bear】T011 キッズ レインコート 女の子 子供用 レインウェア 男の子 雨具 男女兼用 小学生 レインポンチョ 防水 防風 収納ポーチ付 梅雨対策 通園 通学 入園 (ライムイエローネコ, S)</t>
  </si>
  <si>
    <t>RX-2IJ5-L8XZ</t>
  </si>
  <si>
    <t>B0B1VR15Q9</t>
  </si>
  <si>
    <t>【Smart-Bear】T011 キッズ レインコート 女の子 子供用 レインウェア 男の子 雨具 男女兼用 小学生 レインポンチョ 防水 防風 収納ポーチ付 梅雨対策 通園 通学 入園 (ライムイエローネコ, M)</t>
  </si>
  <si>
    <t>IV-QEFH-STVU</t>
  </si>
  <si>
    <t>B0B1VKD81Q</t>
  </si>
  <si>
    <t>【Smart-Bear】T011 キッズ レインコート 女の子 子供用 レインウェア 男の子 雨具 男女兼用 小学生 レインポンチョ 防水 防風 収納ポーチ付 梅雨対策 通園 通学 入園 (ライムイエローネコ, L)</t>
  </si>
  <si>
    <t>0D-X76G-A4UZ</t>
  </si>
  <si>
    <t>B0B1VKTV1B</t>
  </si>
  <si>
    <t>【Smart-Bear】T011 キッズ レインコート 女の子 子供用 レインウェア 男の子 雨具 男女兼用 小学生 レインポンチョ 防水 防風 収納ポーチ付 梅雨対策 通園 通学 入園 (ライムイエローネコ, XL)</t>
  </si>
  <si>
    <t>4T-5C9T-6EYC</t>
  </si>
  <si>
    <t>B0B1VLFV4Q</t>
  </si>
  <si>
    <t>【Smart-Bear】T011 キッズ レインコート 女の子 子供用 レインウェア 男の子 雨具 男女兼用 小学生 レインポンチョ 防水 防風 収納ポーチ付 梅雨対策 通園 通学 入園 (ライムイエローネコ, XXL)</t>
  </si>
  <si>
    <t>MD-6D6Z-EUFT</t>
  </si>
  <si>
    <t>B0B1VQ33GC</t>
  </si>
  <si>
    <t>ウサギ</t>
  </si>
  <si>
    <t>【Smart-Bear】T012 キッズ レインコート 女の子 子供用 レインウェア 雨具 小学生 レインポンチョ 防水 防風 収納ポーチ付 梅雨対策 通園 通学 入園 (ウサギ, L)</t>
  </si>
  <si>
    <t>39-62ZM-5VA7</t>
  </si>
  <si>
    <t>B0B1VR91S8</t>
  </si>
  <si>
    <t>【Smart-Bear】T012 キッズ レインコート 女の子 子供用 レインウェア 雨具 小学生 レインポンチョ 防水 防風 収納ポーチ付 梅雨対策 通園 通学 入園 (ウサギ, M)</t>
  </si>
  <si>
    <t>US-OH0Y-DZJN</t>
  </si>
  <si>
    <t>B0B1VQRNJR</t>
  </si>
  <si>
    <t>【Smart-Bear】T012 キッズ レインコート 女の子 子供用 レインウェア 雨具 小学生 レインポンチョ 防水 防風 収納ポーチ付 梅雨対策 通園 通学 入園 (ウサギ, S)</t>
  </si>
  <si>
    <t>YO-VMCX-X2PP</t>
  </si>
  <si>
    <t>B0B1VMTL5F</t>
  </si>
  <si>
    <t>【Smart-Bear】T012 キッズ レインコート 女の子 子供用 レインウェア 雨具 小学生 レインポンチョ 防水 防風 収納ポーチ付 梅雨対策 通園 通学 入園 (ウサギ, XL)</t>
  </si>
  <si>
    <t>CZ-F8XU-0AJY</t>
  </si>
  <si>
    <t>B0B1VPF2MH</t>
  </si>
  <si>
    <t>【Smart-Bear】T012 キッズ レインコート 女の子 子供用 レインウェア 雨具 小学生 レインポンチョ 防水 防風 収納ポーチ付 梅雨対策 通園 通学 入園 (ウサギ, XXL)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</si>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</sst>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7" formatCode="_ &quot;￥&quot;* #,##0_ ;_ &quot;￥&quot;* \-#,##0_ ;_ &quot;￥&quot;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34" fillId="33" borderId="187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31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7" fillId="0" borderId="185" applyNumberFormat="0" applyFill="0" applyAlignment="0" applyProtection="0">
      <alignment vertical="center"/>
    </xf>
    <xf numFmtId="0" fontId="24" fillId="0" borderId="185" applyNumberFormat="0" applyFill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30" fillId="0" borderId="191" applyNumberFormat="0" applyFill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39" fillId="32" borderId="190" applyNumberFormat="0" applyAlignment="0" applyProtection="0">
      <alignment vertical="center"/>
    </xf>
    <xf numFmtId="0" fontId="32" fillId="32" borderId="187" applyNumberFormat="0" applyAlignment="0" applyProtection="0">
      <alignment vertical="center"/>
    </xf>
    <xf numFmtId="0" fontId="23" fillId="26" borderId="184" applyNumberFormat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6" fillId="0" borderId="189" applyNumberFormat="0" applyFill="0" applyAlignment="0" applyProtection="0">
      <alignment vertical="center"/>
    </xf>
    <xf numFmtId="0" fontId="35" fillId="0" borderId="188" applyNumberFormat="0" applyFill="0" applyAlignment="0" applyProtection="0">
      <alignment vertical="center"/>
    </xf>
    <xf numFmtId="0" fontId="38" fillId="38" borderId="0" applyNumberFormat="0" applyBorder="0" applyAlignment="0" applyProtection="0">
      <alignment vertical="center"/>
    </xf>
    <xf numFmtId="0" fontId="41" fillId="45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27" fillId="51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AF16" activePane="bottomRight" state="frozen"/>
      <selection/>
      <selection pane="topRight"/>
      <selection pane="bottomLeft"/>
      <selection pane="bottomRight" activeCell="BO21" sqref="BO2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5" t="s">
        <v>13</v>
      </c>
      <c r="C3" s="935" t="s">
        <v>14</v>
      </c>
      <c r="D3" s="935" t="s">
        <v>15</v>
      </c>
      <c r="E3" s="936" t="s">
        <v>16</v>
      </c>
      <c r="F3" s="935" t="s">
        <v>17</v>
      </c>
      <c r="G3" s="935" t="s">
        <v>18</v>
      </c>
      <c r="H3" s="935" t="s">
        <v>19</v>
      </c>
      <c r="I3" s="935" t="s">
        <v>20</v>
      </c>
      <c r="J3" s="935" t="s">
        <v>21</v>
      </c>
      <c r="K3" s="936" t="s">
        <v>22</v>
      </c>
      <c r="L3" s="949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71" t="s">
        <v>22</v>
      </c>
      <c r="R3" s="972" t="s">
        <v>17</v>
      </c>
      <c r="S3" s="973" t="s">
        <v>18</v>
      </c>
      <c r="T3" s="973" t="s">
        <v>19</v>
      </c>
      <c r="U3" s="973" t="s">
        <v>20</v>
      </c>
      <c r="V3" s="973" t="s">
        <v>21</v>
      </c>
      <c r="W3" s="971" t="s">
        <v>22</v>
      </c>
      <c r="X3" s="972" t="s">
        <v>17</v>
      </c>
      <c r="Y3" s="973" t="s">
        <v>18</v>
      </c>
      <c r="Z3" s="973" t="s">
        <v>19</v>
      </c>
      <c r="AA3" s="973" t="s">
        <v>20</v>
      </c>
      <c r="AB3" s="973" t="s">
        <v>21</v>
      </c>
      <c r="AC3" s="971" t="s">
        <v>22</v>
      </c>
      <c r="AD3" s="949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71" t="s">
        <v>22</v>
      </c>
      <c r="AJ3" s="949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71" t="s">
        <v>22</v>
      </c>
      <c r="AP3" s="972" t="s">
        <v>17</v>
      </c>
      <c r="AQ3" s="973" t="s">
        <v>18</v>
      </c>
      <c r="AR3" s="973" t="s">
        <v>19</v>
      </c>
      <c r="AS3" s="973" t="s">
        <v>20</v>
      </c>
      <c r="AT3" s="973" t="s">
        <v>21</v>
      </c>
      <c r="AU3" s="971" t="s">
        <v>22</v>
      </c>
      <c r="AV3" s="972" t="s">
        <v>17</v>
      </c>
      <c r="AW3" s="973" t="s">
        <v>18</v>
      </c>
      <c r="AX3" s="973" t="s">
        <v>19</v>
      </c>
      <c r="AY3" s="973" t="s">
        <v>20</v>
      </c>
      <c r="AZ3" s="973" t="s">
        <v>21</v>
      </c>
      <c r="BA3" s="971" t="s">
        <v>22</v>
      </c>
      <c r="BB3" s="972" t="s">
        <v>17</v>
      </c>
      <c r="BC3" s="973" t="s">
        <v>18</v>
      </c>
      <c r="BD3" s="973" t="s">
        <v>19</v>
      </c>
      <c r="BE3" s="973" t="s">
        <v>20</v>
      </c>
      <c r="BF3" s="973" t="s">
        <v>21</v>
      </c>
      <c r="BG3" s="971" t="s">
        <v>22</v>
      </c>
      <c r="BH3" s="949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71" t="s">
        <v>22</v>
      </c>
      <c r="BN3" s="949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71" t="s">
        <v>22</v>
      </c>
      <c r="BT3" s="949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71" t="s">
        <v>22</v>
      </c>
      <c r="BZ3" s="972" t="s">
        <v>17</v>
      </c>
      <c r="CA3" s="973" t="s">
        <v>18</v>
      </c>
      <c r="CB3" s="973" t="s">
        <v>19</v>
      </c>
      <c r="CC3" s="973" t="s">
        <v>20</v>
      </c>
      <c r="CD3" s="973" t="s">
        <v>21</v>
      </c>
      <c r="CE3" s="971" t="s">
        <v>22</v>
      </c>
    </row>
    <row r="4" ht="30" customHeight="1" spans="2:94">
      <c r="B4" s="606" t="s">
        <v>23</v>
      </c>
      <c r="C4" s="606"/>
      <c r="D4" s="937" t="s">
        <v>24</v>
      </c>
      <c r="E4" s="938" t="s">
        <v>25</v>
      </c>
      <c r="F4" s="939" t="s">
        <v>26</v>
      </c>
      <c r="G4" s="939" t="s">
        <v>27</v>
      </c>
      <c r="H4" s="939" t="s">
        <v>28</v>
      </c>
      <c r="I4" s="939" t="s">
        <v>29</v>
      </c>
      <c r="J4" s="939" t="s">
        <v>30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>
        <v>1</v>
      </c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0.12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40" t="s">
        <v>34</v>
      </c>
      <c r="G5" s="940" t="s">
        <v>35</v>
      </c>
      <c r="H5" s="940" t="s">
        <v>36</v>
      </c>
      <c r="I5" s="940" t="s">
        <v>37</v>
      </c>
      <c r="J5" s="940" t="s">
        <v>38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2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2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7" t="s">
        <v>39</v>
      </c>
      <c r="E6" s="938" t="s">
        <v>40</v>
      </c>
      <c r="F6" s="941" t="s">
        <v>41</v>
      </c>
      <c r="G6" s="941" t="s">
        <v>42</v>
      </c>
      <c r="H6" s="941" t="s">
        <v>43</v>
      </c>
      <c r="I6" s="953" t="s">
        <v>44</v>
      </c>
      <c r="J6" s="953" t="s">
        <v>45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3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3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87.5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2" t="s">
        <v>49</v>
      </c>
      <c r="G7" s="942" t="s">
        <v>50</v>
      </c>
      <c r="H7" s="942" t="s">
        <v>51</v>
      </c>
      <c r="I7" s="942" t="s">
        <v>52</v>
      </c>
      <c r="J7" s="939" t="s">
        <v>53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2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2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3" t="s">
        <v>56</v>
      </c>
      <c r="G8" s="943" t="s">
        <v>57</v>
      </c>
      <c r="H8" s="943" t="s">
        <v>58</v>
      </c>
      <c r="I8" s="940" t="s">
        <v>59</v>
      </c>
      <c r="J8" s="940" t="s">
        <v>60</v>
      </c>
      <c r="K8" s="957"/>
      <c r="L8" s="566">
        <v>2</v>
      </c>
      <c r="M8" s="952">
        <v>2</v>
      </c>
      <c r="N8" s="952">
        <v>3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>
        <v>1</v>
      </c>
      <c r="AE8" s="952"/>
      <c r="AF8" s="952"/>
      <c r="AG8" s="952"/>
      <c r="AH8" s="952">
        <v>1</v>
      </c>
      <c r="AI8" s="978"/>
      <c r="AJ8" s="566">
        <v>2</v>
      </c>
      <c r="AK8" s="952">
        <v>2</v>
      </c>
      <c r="AL8" s="952"/>
      <c r="AM8" s="952"/>
      <c r="AN8" s="952">
        <v>1</v>
      </c>
      <c r="AO8" s="978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82"/>
      <c r="BB8" s="568">
        <v>0.39</v>
      </c>
      <c r="BC8" s="773">
        <v>0.24</v>
      </c>
      <c r="BD8" s="773">
        <v>0.1</v>
      </c>
      <c r="BE8" s="773">
        <v>0.05</v>
      </c>
      <c r="BF8" s="773">
        <v>0.27</v>
      </c>
      <c r="BG8" s="982"/>
      <c r="BH8" s="586">
        <f t="shared" si="0"/>
        <v>2</v>
      </c>
      <c r="BI8" s="1031">
        <f t="shared" si="1"/>
        <v>2</v>
      </c>
      <c r="BJ8" s="1031">
        <f t="shared" si="2"/>
        <v>3</v>
      </c>
      <c r="BK8" s="1031">
        <f t="shared" si="3"/>
        <v>2</v>
      </c>
      <c r="BL8" s="1031">
        <f t="shared" si="4"/>
        <v>1</v>
      </c>
      <c r="BM8" s="982"/>
      <c r="BN8" s="567"/>
      <c r="BO8" s="537"/>
      <c r="BP8" s="537"/>
      <c r="BQ8" s="537"/>
      <c r="BR8" s="537"/>
      <c r="BS8" s="982"/>
      <c r="BT8" s="587">
        <f t="shared" si="7"/>
        <v>2</v>
      </c>
      <c r="BU8" s="1045">
        <f t="shared" si="5"/>
        <v>2</v>
      </c>
      <c r="BV8" s="1045">
        <f t="shared" si="5"/>
        <v>3</v>
      </c>
      <c r="BW8" s="1045">
        <f t="shared" si="5"/>
        <v>2</v>
      </c>
      <c r="BX8" s="1045">
        <f t="shared" si="5"/>
        <v>1</v>
      </c>
      <c r="BY8" s="982"/>
      <c r="BZ8" s="832">
        <f t="shared" si="8"/>
        <v>35.8974358974359</v>
      </c>
      <c r="CA8" s="833">
        <f t="shared" si="6"/>
        <v>58.3333333333333</v>
      </c>
      <c r="CB8" s="833">
        <f t="shared" si="6"/>
        <v>210</v>
      </c>
      <c r="CC8" s="833">
        <f t="shared" si="6"/>
        <v>280</v>
      </c>
      <c r="CD8" s="833">
        <f t="shared" si="6"/>
        <v>25.9259259259259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3" t="s">
        <v>63</v>
      </c>
      <c r="G9" s="943" t="s">
        <v>64</v>
      </c>
      <c r="H9" s="943" t="s">
        <v>65</v>
      </c>
      <c r="I9" s="940" t="s">
        <v>66</v>
      </c>
      <c r="J9" s="940" t="s">
        <v>67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2</v>
      </c>
      <c r="BJ9" s="1031">
        <f t="shared" si="2"/>
        <v>2</v>
      </c>
      <c r="BK9" s="1031">
        <f t="shared" si="3"/>
        <v>2</v>
      </c>
      <c r="BL9" s="1031">
        <f t="shared" si="4"/>
        <v>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2</v>
      </c>
      <c r="BV9" s="1045">
        <f t="shared" si="5"/>
        <v>2</v>
      </c>
      <c r="BW9" s="1045">
        <f t="shared" si="5"/>
        <v>2</v>
      </c>
      <c r="BX9" s="1045">
        <f t="shared" si="5"/>
        <v>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7" t="s">
        <v>68</v>
      </c>
      <c r="E10" s="938" t="s">
        <v>69</v>
      </c>
      <c r="F10" s="941" t="s">
        <v>70</v>
      </c>
      <c r="G10" s="941" t="s">
        <v>71</v>
      </c>
      <c r="H10" s="941" t="s">
        <v>72</v>
      </c>
      <c r="I10" s="953" t="s">
        <v>73</v>
      </c>
      <c r="J10" s="953" t="s">
        <v>74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3</v>
      </c>
      <c r="BI10" s="1033">
        <f t="shared" si="1"/>
        <v>3</v>
      </c>
      <c r="BJ10" s="1033">
        <f t="shared" si="2"/>
        <v>3</v>
      </c>
      <c r="BK10" s="1033">
        <f t="shared" si="3"/>
        <v>3</v>
      </c>
      <c r="BL10" s="1033">
        <f t="shared" si="4"/>
        <v>3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3</v>
      </c>
      <c r="BU10" s="1049">
        <f t="shared" si="5"/>
        <v>3</v>
      </c>
      <c r="BV10" s="1049">
        <f t="shared" si="5"/>
        <v>3</v>
      </c>
      <c r="BW10" s="1049">
        <f t="shared" si="5"/>
        <v>3</v>
      </c>
      <c r="BX10" s="1049">
        <f t="shared" si="5"/>
        <v>3</v>
      </c>
      <c r="BY10" s="986"/>
      <c r="BZ10" s="836">
        <f t="shared" si="8"/>
        <v>420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2" t="s">
        <v>76</v>
      </c>
      <c r="G11" s="942" t="s">
        <v>77</v>
      </c>
      <c r="H11" s="942" t="s">
        <v>78</v>
      </c>
      <c r="I11" s="939" t="s">
        <v>79</v>
      </c>
      <c r="J11" s="939" t="s">
        <v>80</v>
      </c>
      <c r="K11" s="959" t="s">
        <v>81</v>
      </c>
      <c r="L11" s="703">
        <v>5</v>
      </c>
      <c r="M11" s="704">
        <v>5</v>
      </c>
      <c r="N11" s="704">
        <v>6</v>
      </c>
      <c r="O11" s="704">
        <v>5</v>
      </c>
      <c r="P11" s="704">
        <v>3</v>
      </c>
      <c r="Q11" s="988">
        <v>3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/>
      <c r="Z11" s="976"/>
      <c r="AA11" s="976"/>
      <c r="AB11" s="976"/>
      <c r="AC11" s="989"/>
      <c r="AD11" s="703"/>
      <c r="AE11" s="704"/>
      <c r="AF11" s="704">
        <v>1</v>
      </c>
      <c r="AG11" s="704"/>
      <c r="AH11" s="704"/>
      <c r="AI11" s="988"/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1</v>
      </c>
      <c r="AP11" s="1016">
        <v>7</v>
      </c>
      <c r="AQ11" s="1017">
        <v>12</v>
      </c>
      <c r="AR11" s="1017">
        <v>11</v>
      </c>
      <c r="AS11" s="1017">
        <v>12</v>
      </c>
      <c r="AT11" s="1017">
        <v>1</v>
      </c>
      <c r="AU11" s="1020">
        <v>4</v>
      </c>
      <c r="AV11" s="1016">
        <v>9</v>
      </c>
      <c r="AW11" s="1017">
        <v>14</v>
      </c>
      <c r="AX11" s="1017">
        <v>13</v>
      </c>
      <c r="AY11" s="1017">
        <v>13</v>
      </c>
      <c r="AZ11" s="1017">
        <v>2</v>
      </c>
      <c r="BA11" s="1020">
        <v>5</v>
      </c>
      <c r="BB11" s="1016">
        <v>0.53</v>
      </c>
      <c r="BC11" s="1017">
        <v>0.71</v>
      </c>
      <c r="BD11" s="1017">
        <v>1.16</v>
      </c>
      <c r="BE11" s="1017">
        <v>0.97</v>
      </c>
      <c r="BF11" s="1017">
        <v>0.14</v>
      </c>
      <c r="BG11" s="1020">
        <v>0.29</v>
      </c>
      <c r="BH11" s="1034">
        <f t="shared" si="0"/>
        <v>5</v>
      </c>
      <c r="BI11" s="799">
        <f t="shared" si="1"/>
        <v>5</v>
      </c>
      <c r="BJ11" s="799">
        <f t="shared" si="2"/>
        <v>6</v>
      </c>
      <c r="BK11" s="799">
        <f t="shared" si="3"/>
        <v>5</v>
      </c>
      <c r="BL11" s="799">
        <f t="shared" si="4"/>
        <v>3</v>
      </c>
      <c r="BM11" s="1039">
        <f>IF($A$1="补货",Q11+W11+AC11,Q11)</f>
        <v>3</v>
      </c>
      <c r="BN11" s="1000"/>
      <c r="BO11" s="1001"/>
      <c r="BP11" s="1001"/>
      <c r="BQ11" s="1001"/>
      <c r="BR11" s="1001"/>
      <c r="BS11" s="989"/>
      <c r="BT11" s="798">
        <f t="shared" si="7"/>
        <v>5</v>
      </c>
      <c r="BU11" s="814">
        <f t="shared" si="5"/>
        <v>5</v>
      </c>
      <c r="BV11" s="814">
        <f t="shared" si="5"/>
        <v>6</v>
      </c>
      <c r="BW11" s="814">
        <f t="shared" si="5"/>
        <v>5</v>
      </c>
      <c r="BX11" s="814">
        <f t="shared" si="5"/>
        <v>3</v>
      </c>
      <c r="BY11" s="1050">
        <f t="shared" si="5"/>
        <v>3</v>
      </c>
      <c r="BZ11" s="1043">
        <f t="shared" si="8"/>
        <v>66.0377358490566</v>
      </c>
      <c r="CA11" s="1044">
        <f t="shared" si="6"/>
        <v>49.2957746478873</v>
      </c>
      <c r="CB11" s="1044">
        <f t="shared" si="6"/>
        <v>36.2068965517241</v>
      </c>
      <c r="CC11" s="1044">
        <f t="shared" si="6"/>
        <v>36.0824742268041</v>
      </c>
      <c r="CD11" s="1044">
        <f t="shared" si="6"/>
        <v>150</v>
      </c>
      <c r="CE11" s="1063">
        <f t="shared" si="6"/>
        <v>72.4137931034483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41" t="s">
        <v>82</v>
      </c>
      <c r="G12" s="941" t="s">
        <v>83</v>
      </c>
      <c r="H12" s="941" t="s">
        <v>84</v>
      </c>
      <c r="I12" s="953" t="s">
        <v>85</v>
      </c>
      <c r="J12" s="953" t="s">
        <v>86</v>
      </c>
      <c r="K12" s="960" t="s">
        <v>87</v>
      </c>
      <c r="L12" s="577">
        <v>3</v>
      </c>
      <c r="M12" s="955">
        <v>5</v>
      </c>
      <c r="N12" s="955">
        <v>4</v>
      </c>
      <c r="O12" s="955">
        <v>3</v>
      </c>
      <c r="P12" s="955">
        <v>3</v>
      </c>
      <c r="Q12" s="990">
        <v>3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/>
      <c r="Y12" s="992"/>
      <c r="Z12" s="992"/>
      <c r="AA12" s="992"/>
      <c r="AB12" s="992"/>
      <c r="AC12" s="993"/>
      <c r="AD12" s="577">
        <v>2</v>
      </c>
      <c r="AE12" s="955"/>
      <c r="AF12" s="955">
        <v>2</v>
      </c>
      <c r="AG12" s="955"/>
      <c r="AH12" s="955"/>
      <c r="AI12" s="990"/>
      <c r="AJ12" s="577">
        <v>3</v>
      </c>
      <c r="AK12" s="955">
        <v>2</v>
      </c>
      <c r="AL12" s="955">
        <v>9</v>
      </c>
      <c r="AM12" s="955">
        <v>1</v>
      </c>
      <c r="AN12" s="955">
        <v>3</v>
      </c>
      <c r="AO12" s="990">
        <v>3</v>
      </c>
      <c r="AP12" s="1021">
        <v>10</v>
      </c>
      <c r="AQ12" s="1022">
        <v>18</v>
      </c>
      <c r="AR12" s="1022">
        <v>18</v>
      </c>
      <c r="AS12" s="1022">
        <v>5</v>
      </c>
      <c r="AT12" s="1022">
        <v>5</v>
      </c>
      <c r="AU12" s="1023">
        <v>3</v>
      </c>
      <c r="AV12" s="1021">
        <v>10</v>
      </c>
      <c r="AW12" s="1022">
        <v>19</v>
      </c>
      <c r="AX12" s="1022">
        <v>18</v>
      </c>
      <c r="AY12" s="1022">
        <v>5</v>
      </c>
      <c r="AZ12" s="1022">
        <v>7</v>
      </c>
      <c r="BA12" s="1023">
        <v>3</v>
      </c>
      <c r="BB12" s="1021">
        <v>1.02</v>
      </c>
      <c r="BC12" s="1022">
        <v>1.07</v>
      </c>
      <c r="BD12" s="1022">
        <v>1.84</v>
      </c>
      <c r="BE12" s="1022">
        <v>0.32</v>
      </c>
      <c r="BF12" s="1022">
        <v>0.49</v>
      </c>
      <c r="BG12" s="1023">
        <v>0.36</v>
      </c>
      <c r="BH12" s="802">
        <f t="shared" si="0"/>
        <v>3</v>
      </c>
      <c r="BI12" s="803">
        <f t="shared" si="1"/>
        <v>5</v>
      </c>
      <c r="BJ12" s="803">
        <f t="shared" si="2"/>
        <v>4</v>
      </c>
      <c r="BK12" s="803">
        <f t="shared" si="3"/>
        <v>3</v>
      </c>
      <c r="BL12" s="803">
        <f t="shared" si="4"/>
        <v>3</v>
      </c>
      <c r="BM12" s="1040">
        <f>IF($A$1="补货",Q12+W12+AC12,Q12)</f>
        <v>3</v>
      </c>
      <c r="BN12" s="1006"/>
      <c r="BO12" s="1007"/>
      <c r="BP12" s="1007"/>
      <c r="BQ12" s="1007"/>
      <c r="BR12" s="1007"/>
      <c r="BS12" s="993"/>
      <c r="BT12" s="817">
        <f t="shared" si="7"/>
        <v>3</v>
      </c>
      <c r="BU12" s="818">
        <f t="shared" si="5"/>
        <v>5</v>
      </c>
      <c r="BV12" s="818">
        <f t="shared" si="5"/>
        <v>4</v>
      </c>
      <c r="BW12" s="818">
        <f t="shared" si="5"/>
        <v>3</v>
      </c>
      <c r="BX12" s="818">
        <f t="shared" si="5"/>
        <v>3</v>
      </c>
      <c r="BY12" s="1051">
        <f t="shared" si="5"/>
        <v>3</v>
      </c>
      <c r="BZ12" s="1052">
        <f t="shared" si="8"/>
        <v>20.5882352941176</v>
      </c>
      <c r="CA12" s="1053">
        <f t="shared" si="6"/>
        <v>32.7102803738318</v>
      </c>
      <c r="CB12" s="1053">
        <f t="shared" si="6"/>
        <v>15.2173913043478</v>
      </c>
      <c r="CC12" s="1053">
        <f t="shared" si="6"/>
        <v>65.625</v>
      </c>
      <c r="CD12" s="1053">
        <f t="shared" si="6"/>
        <v>42.8571428571429</v>
      </c>
      <c r="CE12" s="1064">
        <f t="shared" si="6"/>
        <v>58.3333333333333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2" t="s">
        <v>89</v>
      </c>
      <c r="G13" s="942" t="s">
        <v>90</v>
      </c>
      <c r="H13" s="942" t="s">
        <v>91</v>
      </c>
      <c r="I13" s="942" t="s">
        <v>92</v>
      </c>
      <c r="J13" s="942" t="s">
        <v>93</v>
      </c>
      <c r="K13" s="956"/>
      <c r="L13" s="703">
        <v>10</v>
      </c>
      <c r="M13" s="704">
        <v>9</v>
      </c>
      <c r="N13" s="704">
        <v>5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/>
      <c r="Z13" s="976"/>
      <c r="AA13" s="976"/>
      <c r="AB13" s="976"/>
      <c r="AC13" s="977"/>
      <c r="AD13" s="703">
        <v>2</v>
      </c>
      <c r="AE13" s="704">
        <v>1</v>
      </c>
      <c r="AF13" s="704"/>
      <c r="AG13" s="704">
        <v>1</v>
      </c>
      <c r="AH13" s="704"/>
      <c r="AI13" s="974"/>
      <c r="AJ13" s="703">
        <v>18</v>
      </c>
      <c r="AK13" s="704">
        <v>10</v>
      </c>
      <c r="AL13" s="704">
        <v>3</v>
      </c>
      <c r="AM13" s="1013">
        <v>2</v>
      </c>
      <c r="AN13" s="1013">
        <v>1</v>
      </c>
      <c r="AO13" s="974"/>
      <c r="AP13" s="1016">
        <v>27</v>
      </c>
      <c r="AQ13" s="1017">
        <v>23</v>
      </c>
      <c r="AR13" s="1017">
        <v>7</v>
      </c>
      <c r="AS13" s="1024">
        <v>4</v>
      </c>
      <c r="AT13" s="1024">
        <v>1</v>
      </c>
      <c r="AU13" s="977"/>
      <c r="AV13" s="1016">
        <v>33</v>
      </c>
      <c r="AW13" s="1017">
        <v>27</v>
      </c>
      <c r="AX13" s="1017">
        <v>8</v>
      </c>
      <c r="AY13" s="1024">
        <v>4</v>
      </c>
      <c r="AZ13" s="1024">
        <v>2</v>
      </c>
      <c r="BA13" s="977"/>
      <c r="BB13" s="1016">
        <v>3.02</v>
      </c>
      <c r="BC13" s="1017">
        <v>2.07</v>
      </c>
      <c r="BD13" s="1017">
        <v>0.58</v>
      </c>
      <c r="BE13" s="1017">
        <v>0.49</v>
      </c>
      <c r="BF13" s="1017">
        <v>0.14</v>
      </c>
      <c r="BG13" s="977"/>
      <c r="BH13" s="1034">
        <f t="shared" si="0"/>
        <v>10</v>
      </c>
      <c r="BI13" s="799">
        <f t="shared" si="1"/>
        <v>9</v>
      </c>
      <c r="BJ13" s="799">
        <f t="shared" si="2"/>
        <v>5</v>
      </c>
      <c r="BK13" s="799">
        <f t="shared" si="3"/>
        <v>3</v>
      </c>
      <c r="BL13" s="799">
        <f t="shared" si="4"/>
        <v>4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10</v>
      </c>
      <c r="BU13" s="814">
        <f t="shared" si="5"/>
        <v>9</v>
      </c>
      <c r="BV13" s="814">
        <f t="shared" si="5"/>
        <v>5</v>
      </c>
      <c r="BW13" s="814">
        <f t="shared" ref="BW13:BW15" si="9">BK13+BQ13</f>
        <v>3</v>
      </c>
      <c r="BX13" s="814">
        <f t="shared" ref="BX13:BX15" si="10">BL13+BR13</f>
        <v>4</v>
      </c>
      <c r="BY13" s="977"/>
      <c r="BZ13" s="1043">
        <f t="shared" si="8"/>
        <v>23.1788079470199</v>
      </c>
      <c r="CA13" s="1044">
        <f t="shared" si="6"/>
        <v>30.4347826086957</v>
      </c>
      <c r="CB13" s="1044">
        <f t="shared" si="6"/>
        <v>60.3448275862069</v>
      </c>
      <c r="CC13" s="1044">
        <f t="shared" ref="CC13:CC15" si="11">IF(BE13&lt;&gt;0,BW13/BE13*7,"-")</f>
        <v>42.8571428571429</v>
      </c>
      <c r="CD13" s="1044">
        <f t="shared" ref="CD13:CD15" si="12">IF(BF13&lt;&gt;0,BX13/BF13*7,"-")</f>
        <v>200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3" t="s">
        <v>94</v>
      </c>
      <c r="G14" s="943" t="s">
        <v>95</v>
      </c>
      <c r="H14" s="943" t="s">
        <v>96</v>
      </c>
      <c r="I14" s="943" t="s">
        <v>97</v>
      </c>
      <c r="J14" s="943" t="s">
        <v>98</v>
      </c>
      <c r="K14" s="957"/>
      <c r="L14" s="566">
        <v>15</v>
      </c>
      <c r="M14" s="952">
        <v>9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1</v>
      </c>
      <c r="AE14" s="952">
        <v>1</v>
      </c>
      <c r="AF14" s="952"/>
      <c r="AG14" s="952">
        <v>1</v>
      </c>
      <c r="AH14" s="952"/>
      <c r="AI14" s="978"/>
      <c r="AJ14" s="566">
        <v>10</v>
      </c>
      <c r="AK14" s="952">
        <v>9</v>
      </c>
      <c r="AL14" s="952"/>
      <c r="AM14" s="1014">
        <v>2</v>
      </c>
      <c r="AN14" s="1014">
        <v>1</v>
      </c>
      <c r="AO14" s="978"/>
      <c r="AP14" s="568">
        <v>27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32</v>
      </c>
      <c r="AW14" s="773">
        <v>27</v>
      </c>
      <c r="AX14" s="773">
        <v>2</v>
      </c>
      <c r="AY14" s="1025">
        <v>4</v>
      </c>
      <c r="AZ14" s="1025">
        <v>2</v>
      </c>
      <c r="BA14" s="982"/>
      <c r="BB14" s="568">
        <v>2.29</v>
      </c>
      <c r="BC14" s="773">
        <v>1.93</v>
      </c>
      <c r="BD14" s="773">
        <v>0.1</v>
      </c>
      <c r="BE14" s="773">
        <v>0.49</v>
      </c>
      <c r="BF14" s="773">
        <v>0.17</v>
      </c>
      <c r="BG14" s="982"/>
      <c r="BH14" s="586">
        <f t="shared" si="0"/>
        <v>15</v>
      </c>
      <c r="BI14" s="1031">
        <f t="shared" si="1"/>
        <v>9</v>
      </c>
      <c r="BJ14" s="1031">
        <f t="shared" si="2"/>
        <v>4</v>
      </c>
      <c r="BK14" s="1031">
        <f t="shared" si="3"/>
        <v>2</v>
      </c>
      <c r="BL14" s="1031">
        <f t="shared" si="4"/>
        <v>2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15</v>
      </c>
      <c r="BU14" s="1045">
        <f t="shared" si="5"/>
        <v>9</v>
      </c>
      <c r="BV14" s="1045">
        <f t="shared" si="5"/>
        <v>4</v>
      </c>
      <c r="BW14" s="1045">
        <f t="shared" si="9"/>
        <v>2</v>
      </c>
      <c r="BX14" s="1045">
        <f t="shared" si="10"/>
        <v>2</v>
      </c>
      <c r="BY14" s="982"/>
      <c r="BZ14" s="832">
        <f t="shared" si="8"/>
        <v>45.8515283842795</v>
      </c>
      <c r="CA14" s="833">
        <f t="shared" si="6"/>
        <v>32.6424870466321</v>
      </c>
      <c r="CB14" s="833">
        <f t="shared" si="6"/>
        <v>280</v>
      </c>
      <c r="CC14" s="833">
        <f t="shared" si="11"/>
        <v>28.5714285714286</v>
      </c>
      <c r="CD14" s="833">
        <f t="shared" si="12"/>
        <v>82.3529411764706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41" t="s">
        <v>99</v>
      </c>
      <c r="G15" s="941" t="s">
        <v>100</v>
      </c>
      <c r="H15" s="941" t="s">
        <v>101</v>
      </c>
      <c r="I15" s="941" t="s">
        <v>102</v>
      </c>
      <c r="J15" s="941" t="s">
        <v>103</v>
      </c>
      <c r="K15" s="958"/>
      <c r="L15" s="577">
        <v>15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/>
      <c r="Y15" s="985"/>
      <c r="Z15" s="985"/>
      <c r="AA15" s="985"/>
      <c r="AB15" s="985"/>
      <c r="AC15" s="986"/>
      <c r="AD15" s="577">
        <v>1</v>
      </c>
      <c r="AE15" s="955"/>
      <c r="AF15" s="955">
        <v>2</v>
      </c>
      <c r="AG15" s="955"/>
      <c r="AH15" s="955"/>
      <c r="AI15" s="983"/>
      <c r="AJ15" s="577">
        <v>34</v>
      </c>
      <c r="AK15" s="955">
        <v>26</v>
      </c>
      <c r="AL15" s="955">
        <v>16</v>
      </c>
      <c r="AM15" s="1015">
        <v>2</v>
      </c>
      <c r="AN15" s="1015"/>
      <c r="AO15" s="983"/>
      <c r="AP15" s="579">
        <v>71</v>
      </c>
      <c r="AQ15" s="778">
        <v>62</v>
      </c>
      <c r="AR15" s="778">
        <v>31</v>
      </c>
      <c r="AS15" s="1026">
        <v>5</v>
      </c>
      <c r="AT15" s="1026">
        <v>1</v>
      </c>
      <c r="AU15" s="986"/>
      <c r="AV15" s="579">
        <v>81</v>
      </c>
      <c r="AW15" s="778">
        <v>74</v>
      </c>
      <c r="AX15" s="778">
        <v>32</v>
      </c>
      <c r="AY15" s="1026">
        <v>6</v>
      </c>
      <c r="AZ15" s="1026">
        <v>1</v>
      </c>
      <c r="BA15" s="986"/>
      <c r="BB15" s="579">
        <v>6.27</v>
      </c>
      <c r="BC15" s="778">
        <v>5.14</v>
      </c>
      <c r="BD15" s="778">
        <v>3</v>
      </c>
      <c r="BE15" s="778">
        <v>0.41</v>
      </c>
      <c r="BF15" s="778">
        <v>0.05</v>
      </c>
      <c r="BG15" s="986"/>
      <c r="BH15" s="598">
        <f t="shared" si="0"/>
        <v>15</v>
      </c>
      <c r="BI15" s="1033">
        <f t="shared" si="1"/>
        <v>0</v>
      </c>
      <c r="BJ15" s="1033">
        <f t="shared" si="2"/>
        <v>13</v>
      </c>
      <c r="BK15" s="1033">
        <f t="shared" si="3"/>
        <v>2</v>
      </c>
      <c r="BL15" s="1033">
        <f t="shared" si="4"/>
        <v>2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15</v>
      </c>
      <c r="BU15" s="1049">
        <f t="shared" si="5"/>
        <v>0</v>
      </c>
      <c r="BV15" s="1049">
        <f t="shared" si="5"/>
        <v>13</v>
      </c>
      <c r="BW15" s="1049">
        <f t="shared" si="9"/>
        <v>2</v>
      </c>
      <c r="BX15" s="1049">
        <f t="shared" si="10"/>
        <v>2</v>
      </c>
      <c r="BY15" s="986"/>
      <c r="BZ15" s="836">
        <f t="shared" si="8"/>
        <v>16.7464114832536</v>
      </c>
      <c r="CA15" s="837">
        <f t="shared" si="6"/>
        <v>0</v>
      </c>
      <c r="CB15" s="837">
        <f t="shared" si="6"/>
        <v>30.3333333333333</v>
      </c>
      <c r="CC15" s="837">
        <f t="shared" si="11"/>
        <v>34.1463414634146</v>
      </c>
      <c r="CD15" s="837">
        <f t="shared" si="12"/>
        <v>280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2" t="s">
        <v>105</v>
      </c>
      <c r="G16" s="942" t="s">
        <v>106</v>
      </c>
      <c r="H16" s="942" t="s">
        <v>107</v>
      </c>
      <c r="I16" s="942" t="s">
        <v>108</v>
      </c>
      <c r="J16" s="942" t="s">
        <v>109</v>
      </c>
      <c r="K16" s="956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>
        <v>1</v>
      </c>
      <c r="AG16" s="704"/>
      <c r="AH16" s="704"/>
      <c r="AI16" s="974"/>
      <c r="AJ16" s="703"/>
      <c r="AK16" s="704">
        <v>3</v>
      </c>
      <c r="AL16" s="704">
        <v>3</v>
      </c>
      <c r="AM16" s="704"/>
      <c r="AN16" s="704"/>
      <c r="AO16" s="974"/>
      <c r="AP16" s="1016">
        <v>1</v>
      </c>
      <c r="AQ16" s="1017">
        <v>5</v>
      </c>
      <c r="AR16" s="1017">
        <v>3</v>
      </c>
      <c r="AS16" s="1017"/>
      <c r="AT16" s="1017"/>
      <c r="AU16" s="977"/>
      <c r="AV16" s="1016">
        <v>1</v>
      </c>
      <c r="AW16" s="1017">
        <v>5</v>
      </c>
      <c r="AX16" s="1017">
        <v>4</v>
      </c>
      <c r="AY16" s="1017"/>
      <c r="AZ16" s="1017"/>
      <c r="BA16" s="977"/>
      <c r="BB16" s="1016">
        <v>0.05</v>
      </c>
      <c r="BC16" s="1017">
        <v>0.46</v>
      </c>
      <c r="BD16" s="1017">
        <v>0.53</v>
      </c>
      <c r="BE16" s="1017"/>
      <c r="BF16" s="1017"/>
      <c r="BG16" s="977"/>
      <c r="BH16" s="798">
        <f t="shared" si="0"/>
        <v>3</v>
      </c>
      <c r="BI16" s="799">
        <f t="shared" si="1"/>
        <v>5</v>
      </c>
      <c r="BJ16" s="799">
        <f t="shared" si="2"/>
        <v>3</v>
      </c>
      <c r="BK16" s="799">
        <f t="shared" si="3"/>
        <v>4</v>
      </c>
      <c r="BL16" s="799">
        <f t="shared" si="4"/>
        <v>5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3</v>
      </c>
      <c r="BU16" s="814">
        <f t="shared" si="5"/>
        <v>5</v>
      </c>
      <c r="BV16" s="814">
        <f t="shared" si="5"/>
        <v>3</v>
      </c>
      <c r="BW16" s="814">
        <f t="shared" si="5"/>
        <v>4</v>
      </c>
      <c r="BX16" s="814">
        <f t="shared" si="5"/>
        <v>5</v>
      </c>
      <c r="BY16" s="977"/>
      <c r="BZ16" s="1043">
        <f t="shared" si="8"/>
        <v>420</v>
      </c>
      <c r="CA16" s="1044">
        <f t="shared" si="6"/>
        <v>76.0869565217391</v>
      </c>
      <c r="CB16" s="1044">
        <f t="shared" si="6"/>
        <v>39.622641509434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3" t="s">
        <v>110</v>
      </c>
      <c r="G17" s="943" t="s">
        <v>111</v>
      </c>
      <c r="H17" s="943" t="s">
        <v>112</v>
      </c>
      <c r="I17" s="943" t="s">
        <v>113</v>
      </c>
      <c r="J17" s="943" t="s">
        <v>114</v>
      </c>
      <c r="K17" s="957"/>
      <c r="L17" s="566">
        <v>5</v>
      </c>
      <c r="M17" s="952">
        <v>7</v>
      </c>
      <c r="N17" s="952">
        <v>6</v>
      </c>
      <c r="O17" s="952">
        <v>6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/>
      <c r="Z17" s="980"/>
      <c r="AA17" s="980"/>
      <c r="AB17" s="980"/>
      <c r="AC17" s="982"/>
      <c r="AD17" s="566">
        <v>1</v>
      </c>
      <c r="AE17" s="952">
        <v>3</v>
      </c>
      <c r="AF17" s="952"/>
      <c r="AG17" s="952"/>
      <c r="AH17" s="952"/>
      <c r="AI17" s="978"/>
      <c r="AJ17" s="566">
        <v>6</v>
      </c>
      <c r="AK17" s="952">
        <v>7</v>
      </c>
      <c r="AL17" s="952">
        <v>2</v>
      </c>
      <c r="AM17" s="952"/>
      <c r="AN17" s="952"/>
      <c r="AO17" s="978"/>
      <c r="AP17" s="568">
        <v>8</v>
      </c>
      <c r="AQ17" s="773">
        <v>15</v>
      </c>
      <c r="AR17" s="773">
        <v>5</v>
      </c>
      <c r="AS17" s="773"/>
      <c r="AT17" s="773"/>
      <c r="AU17" s="982"/>
      <c r="AV17" s="568">
        <v>12</v>
      </c>
      <c r="AW17" s="773">
        <v>16</v>
      </c>
      <c r="AX17" s="773">
        <v>5</v>
      </c>
      <c r="AY17" s="773"/>
      <c r="AZ17" s="773"/>
      <c r="BA17" s="982"/>
      <c r="BB17" s="568">
        <v>1.04</v>
      </c>
      <c r="BC17" s="773">
        <v>1.71</v>
      </c>
      <c r="BD17" s="773">
        <v>0.39</v>
      </c>
      <c r="BE17" s="773"/>
      <c r="BF17" s="773"/>
      <c r="BG17" s="982"/>
      <c r="BH17" s="586">
        <f t="shared" si="0"/>
        <v>5</v>
      </c>
      <c r="BI17" s="1031">
        <f t="shared" si="1"/>
        <v>7</v>
      </c>
      <c r="BJ17" s="1031">
        <f t="shared" si="2"/>
        <v>6</v>
      </c>
      <c r="BK17" s="1031">
        <f t="shared" si="3"/>
        <v>6</v>
      </c>
      <c r="BL17" s="1031">
        <f t="shared" si="4"/>
        <v>10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5</v>
      </c>
      <c r="BU17" s="1045">
        <f t="shared" si="5"/>
        <v>7</v>
      </c>
      <c r="BV17" s="1045">
        <f t="shared" si="5"/>
        <v>6</v>
      </c>
      <c r="BW17" s="1045">
        <f t="shared" si="5"/>
        <v>6</v>
      </c>
      <c r="BX17" s="1045">
        <f t="shared" si="5"/>
        <v>10</v>
      </c>
      <c r="BY17" s="982"/>
      <c r="BZ17" s="832">
        <f t="shared" si="8"/>
        <v>33.6538461538462</v>
      </c>
      <c r="CA17" s="833">
        <f t="shared" si="6"/>
        <v>28.6549707602339</v>
      </c>
      <c r="CB17" s="833">
        <f t="shared" si="6"/>
        <v>107.692307692308</v>
      </c>
      <c r="CC17" s="833" t="str">
        <f t="shared" si="6"/>
        <v>-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41" t="s">
        <v>115</v>
      </c>
      <c r="G18" s="941" t="s">
        <v>116</v>
      </c>
      <c r="H18" s="941" t="s">
        <v>117</v>
      </c>
      <c r="I18" s="941" t="s">
        <v>118</v>
      </c>
      <c r="J18" s="941" t="s">
        <v>119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0.74</v>
      </c>
      <c r="BD18" s="788"/>
      <c r="BE18" s="788">
        <v>0.29</v>
      </c>
      <c r="BF18" s="788"/>
      <c r="BG18" s="997"/>
      <c r="BH18" s="589">
        <f t="shared" si="0"/>
        <v>3</v>
      </c>
      <c r="BI18" s="1035">
        <f t="shared" si="1"/>
        <v>9</v>
      </c>
      <c r="BJ18" s="1035">
        <f t="shared" si="2"/>
        <v>3</v>
      </c>
      <c r="BK18" s="1035">
        <f t="shared" si="3"/>
        <v>4</v>
      </c>
      <c r="BL18" s="1035">
        <f t="shared" si="4"/>
        <v>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3</v>
      </c>
      <c r="BU18" s="1054">
        <f t="shared" si="5"/>
        <v>9</v>
      </c>
      <c r="BV18" s="1054">
        <f t="shared" si="5"/>
        <v>3</v>
      </c>
      <c r="BW18" s="1054">
        <f t="shared" si="5"/>
        <v>4</v>
      </c>
      <c r="BX18" s="1054">
        <f t="shared" si="5"/>
        <v>3</v>
      </c>
      <c r="BY18" s="997"/>
      <c r="BZ18" s="844">
        <f t="shared" si="8"/>
        <v>420</v>
      </c>
      <c r="CA18" s="845">
        <f t="shared" si="6"/>
        <v>85.1351351351351</v>
      </c>
      <c r="CB18" s="845" t="str">
        <f t="shared" si="6"/>
        <v>-</v>
      </c>
      <c r="CC18" s="845">
        <f t="shared" si="6"/>
        <v>96.551724137931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2" t="s">
        <v>121</v>
      </c>
      <c r="G19" s="942" t="s">
        <v>122</v>
      </c>
      <c r="H19" s="942" t="s">
        <v>123</v>
      </c>
      <c r="I19" s="942" t="s">
        <v>124</v>
      </c>
      <c r="J19" s="942" t="s">
        <v>125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3" t="s">
        <v>126</v>
      </c>
      <c r="G20" s="943" t="s">
        <v>127</v>
      </c>
      <c r="H20" s="943" t="s">
        <v>128</v>
      </c>
      <c r="I20" s="943" t="s">
        <v>129</v>
      </c>
      <c r="J20" s="943" t="s">
        <v>130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3</v>
      </c>
      <c r="AK20" s="952">
        <v>1</v>
      </c>
      <c r="AL20" s="952">
        <v>1</v>
      </c>
      <c r="AM20" s="952">
        <v>1</v>
      </c>
      <c r="AN20" s="952"/>
      <c r="AO20" s="978"/>
      <c r="AP20" s="1018">
        <v>3</v>
      </c>
      <c r="AQ20" s="1027">
        <v>3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0.36</v>
      </c>
      <c r="BC20" s="1027">
        <v>0.22</v>
      </c>
      <c r="BD20" s="1027">
        <v>0.22</v>
      </c>
      <c r="BE20" s="1027">
        <v>0.17</v>
      </c>
      <c r="BF20" s="1027"/>
      <c r="BG20" s="982"/>
      <c r="BH20" s="800">
        <f t="shared" si="0"/>
        <v>3</v>
      </c>
      <c r="BI20" s="801">
        <f t="shared" si="1"/>
        <v>1</v>
      </c>
      <c r="BJ20" s="801">
        <f t="shared" si="2"/>
        <v>3</v>
      </c>
      <c r="BK20" s="801">
        <f t="shared" si="3"/>
        <v>2</v>
      </c>
      <c r="BL20" s="801">
        <f t="shared" si="4"/>
        <v>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3</v>
      </c>
      <c r="BU20" s="816">
        <f t="shared" si="7"/>
        <v>1</v>
      </c>
      <c r="BV20" s="816">
        <f t="shared" si="7"/>
        <v>3</v>
      </c>
      <c r="BW20" s="816">
        <f t="shared" si="7"/>
        <v>2</v>
      </c>
      <c r="BX20" s="816">
        <f t="shared" si="7"/>
        <v>5</v>
      </c>
      <c r="BY20" s="982"/>
      <c r="BZ20" s="1047">
        <f t="shared" si="8"/>
        <v>58.3333333333333</v>
      </c>
      <c r="CA20" s="1055">
        <f t="shared" si="8"/>
        <v>31.8181818181818</v>
      </c>
      <c r="CB20" s="1055">
        <f t="shared" si="8"/>
        <v>95.4545454545455</v>
      </c>
      <c r="CC20" s="1055">
        <f t="shared" si="8"/>
        <v>82.3529411764706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41" t="s">
        <v>133</v>
      </c>
      <c r="G21" s="941" t="s">
        <v>134</v>
      </c>
      <c r="H21" s="941" t="s">
        <v>135</v>
      </c>
      <c r="I21" s="941" t="s">
        <v>136</v>
      </c>
      <c r="J21" s="941" t="s">
        <v>137</v>
      </c>
      <c r="K21" s="958"/>
      <c r="L21" s="577">
        <v>5</v>
      </c>
      <c r="M21" s="955">
        <v>1</v>
      </c>
      <c r="N21" s="955">
        <v>4</v>
      </c>
      <c r="O21" s="955">
        <v>4</v>
      </c>
      <c r="P21" s="955">
        <v>10</v>
      </c>
      <c r="Q21" s="983"/>
      <c r="R21" s="991"/>
      <c r="S21" s="992">
        <v>5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/>
      <c r="AI21" s="983"/>
      <c r="AJ21" s="577"/>
      <c r="AK21" s="955"/>
      <c r="AL21" s="955">
        <v>1</v>
      </c>
      <c r="AM21" s="955">
        <v>2</v>
      </c>
      <c r="AN21" s="955">
        <v>1</v>
      </c>
      <c r="AO21" s="983"/>
      <c r="AP21" s="1021"/>
      <c r="AQ21" s="1022">
        <v>1</v>
      </c>
      <c r="AR21" s="1022">
        <v>2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2</v>
      </c>
      <c r="AY21" s="1022">
        <v>3</v>
      </c>
      <c r="AZ21" s="1022">
        <v>1</v>
      </c>
      <c r="BA21" s="986"/>
      <c r="BB21" s="1021"/>
      <c r="BC21" s="1022">
        <v>0.07</v>
      </c>
      <c r="BD21" s="1022">
        <v>0.17</v>
      </c>
      <c r="BE21" s="1022">
        <v>0.29</v>
      </c>
      <c r="BF21" s="1022">
        <v>0.12</v>
      </c>
      <c r="BG21" s="986"/>
      <c r="BH21" s="802">
        <f t="shared" si="0"/>
        <v>5</v>
      </c>
      <c r="BI21" s="803">
        <f t="shared" si="1"/>
        <v>1</v>
      </c>
      <c r="BJ21" s="803">
        <f t="shared" si="2"/>
        <v>4</v>
      </c>
      <c r="BK21" s="803">
        <f t="shared" si="3"/>
        <v>4</v>
      </c>
      <c r="BL21" s="803">
        <f t="shared" si="4"/>
        <v>10</v>
      </c>
      <c r="BM21" s="986"/>
      <c r="BN21" s="1006"/>
      <c r="BO21" s="1007">
        <v>2</v>
      </c>
      <c r="BP21" s="1007"/>
      <c r="BQ21" s="1007"/>
      <c r="BR21" s="1007"/>
      <c r="BS21" s="986"/>
      <c r="BT21" s="817">
        <f t="shared" si="7"/>
        <v>5</v>
      </c>
      <c r="BU21" s="818">
        <f t="shared" si="7"/>
        <v>3</v>
      </c>
      <c r="BV21" s="818">
        <f t="shared" si="7"/>
        <v>4</v>
      </c>
      <c r="BW21" s="818">
        <f t="shared" si="7"/>
        <v>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300</v>
      </c>
      <c r="CB21" s="1053">
        <f t="shared" si="8"/>
        <v>164.705882352941</v>
      </c>
      <c r="CC21" s="1053">
        <f t="shared" si="8"/>
        <v>96.551724137931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2" t="s">
        <v>141</v>
      </c>
      <c r="G22" s="942" t="s">
        <v>142</v>
      </c>
      <c r="H22" s="942" t="s">
        <v>143</v>
      </c>
      <c r="I22" s="942" t="s">
        <v>144</v>
      </c>
      <c r="J22" s="942" t="s">
        <v>145</v>
      </c>
      <c r="K22" s="956"/>
      <c r="L22" s="712">
        <v>2</v>
      </c>
      <c r="M22" s="713">
        <v>1</v>
      </c>
      <c r="N22" s="713">
        <v>2</v>
      </c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/>
      <c r="AG22" s="704"/>
      <c r="AH22" s="704"/>
      <c r="AI22" s="974"/>
      <c r="AJ22" s="703">
        <v>1</v>
      </c>
      <c r="AK22" s="704">
        <v>1</v>
      </c>
      <c r="AL22" s="704"/>
      <c r="AM22" s="704">
        <v>1</v>
      </c>
      <c r="AN22" s="704">
        <v>1</v>
      </c>
      <c r="AO22" s="974"/>
      <c r="AP22" s="1016">
        <v>1</v>
      </c>
      <c r="AQ22" s="1017">
        <v>2</v>
      </c>
      <c r="AR22" s="1017">
        <v>2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4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0.13</v>
      </c>
      <c r="BE22" s="1017">
        <v>0.17</v>
      </c>
      <c r="BF22" s="1017">
        <v>0.14</v>
      </c>
      <c r="BG22" s="977"/>
      <c r="BH22" s="798">
        <f t="shared" si="0"/>
        <v>2</v>
      </c>
      <c r="BI22" s="799">
        <f t="shared" si="1"/>
        <v>1</v>
      </c>
      <c r="BJ22" s="799">
        <f t="shared" si="2"/>
        <v>2</v>
      </c>
      <c r="BK22" s="799">
        <f t="shared" si="3"/>
        <v>2</v>
      </c>
      <c r="BL22" s="799">
        <f t="shared" si="4"/>
        <v>4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2</v>
      </c>
      <c r="BU22" s="814">
        <f t="shared" si="7"/>
        <v>1</v>
      </c>
      <c r="BV22" s="814">
        <f t="shared" si="7"/>
        <v>2</v>
      </c>
      <c r="BW22" s="814">
        <f t="shared" si="7"/>
        <v>2</v>
      </c>
      <c r="BX22" s="814">
        <f t="shared" si="7"/>
        <v>4</v>
      </c>
      <c r="BY22" s="977"/>
      <c r="BZ22" s="1043">
        <f t="shared" si="8"/>
        <v>116.666666666667</v>
      </c>
      <c r="CA22" s="1044">
        <f t="shared" si="8"/>
        <v>20.5882352941176</v>
      </c>
      <c r="CB22" s="1044">
        <f t="shared" si="8"/>
        <v>107.692307692308</v>
      </c>
      <c r="CC22" s="1044">
        <f t="shared" si="8"/>
        <v>82.3529411764706</v>
      </c>
      <c r="CD22" s="1044">
        <f t="shared" si="8"/>
        <v>200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7" t="s">
        <v>146</v>
      </c>
      <c r="E23" s="938" t="s">
        <v>147</v>
      </c>
      <c r="F23" s="941" t="s">
        <v>148</v>
      </c>
      <c r="G23" s="941" t="s">
        <v>149</v>
      </c>
      <c r="H23" s="941" t="s">
        <v>150</v>
      </c>
      <c r="I23" s="941" t="s">
        <v>151</v>
      </c>
      <c r="J23" s="941" t="s">
        <v>152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6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4</v>
      </c>
      <c r="AI23" s="983"/>
      <c r="AJ23" s="577"/>
      <c r="AK23" s="955"/>
      <c r="AL23" s="955"/>
      <c r="AM23" s="955"/>
      <c r="AN23" s="955">
        <v>7</v>
      </c>
      <c r="AO23" s="983"/>
      <c r="AP23" s="579"/>
      <c r="AQ23" s="778"/>
      <c r="AR23" s="778"/>
      <c r="AS23" s="778"/>
      <c r="AT23" s="778">
        <v>10</v>
      </c>
      <c r="AU23" s="986"/>
      <c r="AV23" s="579">
        <v>1</v>
      </c>
      <c r="AW23" s="778"/>
      <c r="AX23" s="778"/>
      <c r="AY23" s="778"/>
      <c r="AZ23" s="778">
        <v>12</v>
      </c>
      <c r="BA23" s="986"/>
      <c r="BB23" s="579">
        <v>0.02</v>
      </c>
      <c r="BC23" s="778"/>
      <c r="BD23" s="778"/>
      <c r="BE23" s="778"/>
      <c r="BF23" s="778">
        <v>1.63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1</v>
      </c>
      <c r="BM23" s="986"/>
      <c r="BN23" s="578"/>
      <c r="BO23" s="546"/>
      <c r="BP23" s="546"/>
      <c r="BQ23" s="546"/>
      <c r="BR23" s="546">
        <v>6</v>
      </c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7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30.0613496932515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2" t="s">
        <v>156</v>
      </c>
      <c r="G24" s="942" t="s">
        <v>157</v>
      </c>
      <c r="H24" s="942" t="s">
        <v>158</v>
      </c>
      <c r="I24" s="942" t="s">
        <v>159</v>
      </c>
      <c r="J24" s="942" t="s">
        <v>160</v>
      </c>
      <c r="K24" s="959" t="s">
        <v>161</v>
      </c>
      <c r="L24" s="703">
        <v>2</v>
      </c>
      <c r="M24" s="704">
        <v>3</v>
      </c>
      <c r="N24" s="704">
        <v>3</v>
      </c>
      <c r="O24" s="704">
        <v>3</v>
      </c>
      <c r="P24" s="704">
        <v>3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/>
      <c r="AA24" s="1001"/>
      <c r="AB24" s="1001"/>
      <c r="AC24" s="989"/>
      <c r="AD24" s="703">
        <v>1</v>
      </c>
      <c r="AE24" s="704"/>
      <c r="AF24" s="704"/>
      <c r="AG24" s="704"/>
      <c r="AH24" s="704"/>
      <c r="AI24" s="988">
        <v>1</v>
      </c>
      <c r="AJ24" s="703">
        <v>3</v>
      </c>
      <c r="AK24" s="704">
        <v>1</v>
      </c>
      <c r="AL24" s="704">
        <v>3</v>
      </c>
      <c r="AM24" s="704">
        <v>1</v>
      </c>
      <c r="AN24" s="704">
        <v>3</v>
      </c>
      <c r="AO24" s="988">
        <v>5</v>
      </c>
      <c r="AP24" s="1016">
        <v>5</v>
      </c>
      <c r="AQ24" s="1017">
        <v>3</v>
      </c>
      <c r="AR24" s="1017">
        <v>4</v>
      </c>
      <c r="AS24" s="1017">
        <v>4</v>
      </c>
      <c r="AT24" s="1017">
        <v>5</v>
      </c>
      <c r="AU24" s="1020">
        <v>5</v>
      </c>
      <c r="AV24" s="1016">
        <v>5</v>
      </c>
      <c r="AW24" s="1017">
        <v>4</v>
      </c>
      <c r="AX24" s="1017">
        <v>4</v>
      </c>
      <c r="AY24" s="1017">
        <v>4</v>
      </c>
      <c r="AZ24" s="1017">
        <v>5</v>
      </c>
      <c r="BA24" s="1020">
        <v>5</v>
      </c>
      <c r="BB24" s="1016">
        <v>0.61</v>
      </c>
      <c r="BC24" s="1017">
        <v>0.24</v>
      </c>
      <c r="BD24" s="1017">
        <v>0.41</v>
      </c>
      <c r="BE24" s="1017">
        <v>0.27</v>
      </c>
      <c r="BF24" s="1017">
        <v>0.46</v>
      </c>
      <c r="BG24" s="1020">
        <v>0.75</v>
      </c>
      <c r="BH24" s="1034">
        <f t="shared" si="0"/>
        <v>2</v>
      </c>
      <c r="BI24" s="799">
        <f t="shared" si="1"/>
        <v>3</v>
      </c>
      <c r="BJ24" s="799">
        <f t="shared" si="2"/>
        <v>3</v>
      </c>
      <c r="BK24" s="799">
        <f t="shared" si="3"/>
        <v>3</v>
      </c>
      <c r="BL24" s="799">
        <f t="shared" si="4"/>
        <v>3</v>
      </c>
      <c r="BM24" s="1039">
        <f>IF($A$1="补货",Q24+W24+AC24,Q24)</f>
        <v>4</v>
      </c>
      <c r="BN24" s="1000"/>
      <c r="BO24" s="1001"/>
      <c r="BP24" s="1001"/>
      <c r="BQ24" s="1001"/>
      <c r="BR24" s="1001"/>
      <c r="BS24" s="989"/>
      <c r="BT24" s="798">
        <f t="shared" si="7"/>
        <v>2</v>
      </c>
      <c r="BU24" s="814">
        <f t="shared" si="7"/>
        <v>3</v>
      </c>
      <c r="BV24" s="814">
        <f t="shared" si="7"/>
        <v>3</v>
      </c>
      <c r="BW24" s="814">
        <f t="shared" si="7"/>
        <v>3</v>
      </c>
      <c r="BX24" s="814">
        <f t="shared" si="7"/>
        <v>3</v>
      </c>
      <c r="BY24" s="1050">
        <f t="shared" si="7"/>
        <v>4</v>
      </c>
      <c r="BZ24" s="1043">
        <f t="shared" si="8"/>
        <v>22.9508196721311</v>
      </c>
      <c r="CA24" s="1044">
        <f t="shared" si="8"/>
        <v>87.5</v>
      </c>
      <c r="CB24" s="1044">
        <f t="shared" si="8"/>
        <v>51.219512195122</v>
      </c>
      <c r="CC24" s="1044">
        <f t="shared" si="8"/>
        <v>77.7777777777778</v>
      </c>
      <c r="CD24" s="1044">
        <f t="shared" si="8"/>
        <v>45.6521739130435</v>
      </c>
      <c r="CE24" s="1063">
        <f t="shared" si="8"/>
        <v>37.3333333333333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3" t="s">
        <v>162</v>
      </c>
      <c r="G25" s="943" t="s">
        <v>163</v>
      </c>
      <c r="H25" s="943" t="s">
        <v>164</v>
      </c>
      <c r="I25" s="943" t="s">
        <v>165</v>
      </c>
      <c r="J25" s="943" t="s">
        <v>166</v>
      </c>
      <c r="K25" s="962" t="s">
        <v>167</v>
      </c>
      <c r="L25" s="566">
        <v>6</v>
      </c>
      <c r="M25" s="952">
        <v>7</v>
      </c>
      <c r="N25" s="952">
        <v>5</v>
      </c>
      <c r="O25" s="952">
        <v>5</v>
      </c>
      <c r="P25" s="952">
        <v>5</v>
      </c>
      <c r="Q25" s="1002">
        <v>2</v>
      </c>
      <c r="R25" s="1003">
        <v>22</v>
      </c>
      <c r="S25" s="1004">
        <v>11</v>
      </c>
      <c r="T25" s="1004">
        <v>5</v>
      </c>
      <c r="U25" s="1004">
        <v>17</v>
      </c>
      <c r="V25" s="1004"/>
      <c r="W25" s="1005">
        <v>5</v>
      </c>
      <c r="X25" s="1003"/>
      <c r="Y25" s="1004"/>
      <c r="Z25" s="1004"/>
      <c r="AA25" s="1004"/>
      <c r="AB25" s="1004"/>
      <c r="AC25" s="1005"/>
      <c r="AD25" s="566"/>
      <c r="AE25" s="952">
        <v>2</v>
      </c>
      <c r="AF25" s="952">
        <v>1</v>
      </c>
      <c r="AG25" s="952">
        <v>3</v>
      </c>
      <c r="AH25" s="952">
        <v>2</v>
      </c>
      <c r="AI25" s="1002">
        <v>7</v>
      </c>
      <c r="AJ25" s="566">
        <v>10</v>
      </c>
      <c r="AK25" s="952">
        <v>7</v>
      </c>
      <c r="AL25" s="952">
        <v>7</v>
      </c>
      <c r="AM25" s="952">
        <v>9</v>
      </c>
      <c r="AN25" s="952">
        <v>11</v>
      </c>
      <c r="AO25" s="1002">
        <v>15</v>
      </c>
      <c r="AP25" s="1018">
        <v>14</v>
      </c>
      <c r="AQ25" s="1027">
        <v>18</v>
      </c>
      <c r="AR25" s="1027">
        <v>13</v>
      </c>
      <c r="AS25" s="1027">
        <v>20</v>
      </c>
      <c r="AT25" s="1027">
        <v>21</v>
      </c>
      <c r="AU25" s="1028">
        <v>19</v>
      </c>
      <c r="AV25" s="1018">
        <v>14</v>
      </c>
      <c r="AW25" s="1027">
        <v>20</v>
      </c>
      <c r="AX25" s="1027">
        <v>16</v>
      </c>
      <c r="AY25" s="1027">
        <v>24</v>
      </c>
      <c r="AZ25" s="1027">
        <v>25</v>
      </c>
      <c r="BA25" s="1028">
        <v>20</v>
      </c>
      <c r="BB25" s="1018">
        <v>1.41</v>
      </c>
      <c r="BC25" s="1027">
        <v>1.73</v>
      </c>
      <c r="BD25" s="1027">
        <v>1.34</v>
      </c>
      <c r="BE25" s="1027">
        <v>2.5</v>
      </c>
      <c r="BF25" s="1027">
        <v>2.19</v>
      </c>
      <c r="BG25" s="1028">
        <v>3.08</v>
      </c>
      <c r="BH25" s="800">
        <f t="shared" si="0"/>
        <v>6</v>
      </c>
      <c r="BI25" s="801">
        <f t="shared" si="1"/>
        <v>7</v>
      </c>
      <c r="BJ25" s="801">
        <f t="shared" si="2"/>
        <v>5</v>
      </c>
      <c r="BK25" s="801">
        <f t="shared" si="3"/>
        <v>5</v>
      </c>
      <c r="BL25" s="801">
        <f t="shared" si="4"/>
        <v>5</v>
      </c>
      <c r="BM25" s="1041">
        <f>IF($A$1="补货",Q25+W25+AC25,Q25)</f>
        <v>2</v>
      </c>
      <c r="BN25" s="1003"/>
      <c r="BO25" s="1004"/>
      <c r="BP25" s="1004"/>
      <c r="BQ25" s="1004"/>
      <c r="BR25" s="1004"/>
      <c r="BS25" s="1005">
        <v>5</v>
      </c>
      <c r="BT25" s="815">
        <f t="shared" si="7"/>
        <v>6</v>
      </c>
      <c r="BU25" s="816">
        <f t="shared" si="7"/>
        <v>7</v>
      </c>
      <c r="BV25" s="816">
        <f t="shared" si="7"/>
        <v>5</v>
      </c>
      <c r="BW25" s="816">
        <f t="shared" si="7"/>
        <v>5</v>
      </c>
      <c r="BX25" s="816">
        <f t="shared" si="7"/>
        <v>5</v>
      </c>
      <c r="BY25" s="1056">
        <f t="shared" si="7"/>
        <v>7</v>
      </c>
      <c r="BZ25" s="1047">
        <f t="shared" si="8"/>
        <v>29.7872340425532</v>
      </c>
      <c r="CA25" s="1055">
        <f t="shared" si="8"/>
        <v>28.3236994219653</v>
      </c>
      <c r="CB25" s="1055">
        <f t="shared" si="8"/>
        <v>26.1194029850746</v>
      </c>
      <c r="CC25" s="1055">
        <f t="shared" si="8"/>
        <v>14</v>
      </c>
      <c r="CD25" s="1055">
        <f t="shared" si="8"/>
        <v>15.9817351598174</v>
      </c>
      <c r="CE25" s="1066">
        <f t="shared" si="8"/>
        <v>15.9090909090909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3" t="s">
        <v>168</v>
      </c>
      <c r="G26" s="943" t="s">
        <v>169</v>
      </c>
      <c r="H26" s="943" t="s">
        <v>170</v>
      </c>
      <c r="I26" s="943" t="s">
        <v>171</v>
      </c>
      <c r="J26" s="943" t="s">
        <v>172</v>
      </c>
      <c r="K26" s="962" t="s">
        <v>173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>
        <v>1</v>
      </c>
      <c r="AH26" s="952"/>
      <c r="AI26" s="1002"/>
      <c r="AJ26" s="566">
        <v>2</v>
      </c>
      <c r="AK26" s="952">
        <v>2</v>
      </c>
      <c r="AL26" s="952"/>
      <c r="AM26" s="952">
        <v>2</v>
      </c>
      <c r="AN26" s="952">
        <v>1</v>
      </c>
      <c r="AO26" s="1002">
        <v>3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0.29</v>
      </c>
      <c r="BC26" s="1027">
        <v>0.26</v>
      </c>
      <c r="BD26" s="1027">
        <v>0.05</v>
      </c>
      <c r="BE26" s="1027">
        <v>0.39</v>
      </c>
      <c r="BF26" s="1027">
        <v>0.17</v>
      </c>
      <c r="BG26" s="1028">
        <v>0.36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41">
        <f>IF($A$1="补货",Q26+W26+AC26,Q26)</f>
        <v>5</v>
      </c>
      <c r="BN26" s="1003"/>
      <c r="BO26" s="1004"/>
      <c r="BP26" s="1004"/>
      <c r="BQ26" s="1004"/>
      <c r="BR26" s="1004"/>
      <c r="BS26" s="1005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56">
        <f t="shared" si="7"/>
        <v>5</v>
      </c>
      <c r="BZ26" s="1047">
        <f t="shared" si="8"/>
        <v>96.551724137931</v>
      </c>
      <c r="CA26" s="1055">
        <f t="shared" si="8"/>
        <v>80.7692307692308</v>
      </c>
      <c r="CB26" s="1055">
        <f t="shared" si="8"/>
        <v>140</v>
      </c>
      <c r="CC26" s="1055">
        <f t="shared" si="8"/>
        <v>71.7948717948718</v>
      </c>
      <c r="CD26" s="1055">
        <f t="shared" si="8"/>
        <v>123.529411764706</v>
      </c>
      <c r="CE26" s="1066">
        <f t="shared" si="8"/>
        <v>97.2222222222222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41" t="s">
        <v>174</v>
      </c>
      <c r="G27" s="941" t="s">
        <v>175</v>
      </c>
      <c r="H27" s="941" t="s">
        <v>176</v>
      </c>
      <c r="I27" s="941" t="s">
        <v>177</v>
      </c>
      <c r="J27" s="941" t="s">
        <v>178</v>
      </c>
      <c r="K27" s="960" t="s">
        <v>179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6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/>
      <c r="AC27" s="993"/>
      <c r="AD27" s="577"/>
      <c r="AE27" s="955"/>
      <c r="AF27" s="955">
        <v>1</v>
      </c>
      <c r="AG27" s="955"/>
      <c r="AH27" s="955"/>
      <c r="AI27" s="990"/>
      <c r="AJ27" s="577">
        <v>1</v>
      </c>
      <c r="AK27" s="955">
        <v>1</v>
      </c>
      <c r="AL27" s="955">
        <v>2</v>
      </c>
      <c r="AM27" s="955"/>
      <c r="AN27" s="955">
        <v>2</v>
      </c>
      <c r="AO27" s="990">
        <v>1</v>
      </c>
      <c r="AP27" s="1021">
        <v>2</v>
      </c>
      <c r="AQ27" s="1022">
        <v>2</v>
      </c>
      <c r="AR27" s="1022">
        <v>4</v>
      </c>
      <c r="AS27" s="1022"/>
      <c r="AT27" s="1022">
        <v>3</v>
      </c>
      <c r="AU27" s="1023">
        <v>1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1</v>
      </c>
      <c r="BB27" s="1021">
        <v>0.17</v>
      </c>
      <c r="BC27" s="1022">
        <v>0.17</v>
      </c>
      <c r="BD27" s="1022">
        <v>0.49</v>
      </c>
      <c r="BE27" s="1022"/>
      <c r="BF27" s="1022">
        <v>0.29</v>
      </c>
      <c r="BG27" s="1023">
        <v>0.12</v>
      </c>
      <c r="BH27" s="802">
        <f t="shared" si="0"/>
        <v>9</v>
      </c>
      <c r="BI27" s="803">
        <f t="shared" si="1"/>
        <v>3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40">
        <f>IF($A$1="补货",Q27+W27+AC27,Q27)</f>
        <v>6</v>
      </c>
      <c r="BN27" s="1006"/>
      <c r="BO27" s="1007"/>
      <c r="BP27" s="1007"/>
      <c r="BQ27" s="1007"/>
      <c r="BR27" s="1007"/>
      <c r="BS27" s="993"/>
      <c r="BT27" s="817">
        <f t="shared" si="7"/>
        <v>9</v>
      </c>
      <c r="BU27" s="818">
        <f t="shared" si="7"/>
        <v>3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51">
        <f t="shared" si="7"/>
        <v>6</v>
      </c>
      <c r="BZ27" s="1052">
        <f t="shared" si="8"/>
        <v>370.588235294118</v>
      </c>
      <c r="CA27" s="1053">
        <f t="shared" si="8"/>
        <v>123.529411764706</v>
      </c>
      <c r="CB27" s="1053">
        <f t="shared" si="8"/>
        <v>42.8571428571429</v>
      </c>
      <c r="CC27" s="1053" t="str">
        <f t="shared" si="8"/>
        <v>-</v>
      </c>
      <c r="CD27" s="1053">
        <f t="shared" si="8"/>
        <v>72.4137931034483</v>
      </c>
      <c r="CE27" s="1064">
        <f t="shared" si="8"/>
        <v>350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4" t="s">
        <v>182</v>
      </c>
      <c r="G28" s="944" t="s">
        <v>183</v>
      </c>
      <c r="H28" s="944" t="s">
        <v>184</v>
      </c>
      <c r="I28" s="944" t="s">
        <v>185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/>
      <c r="AA28" s="1010"/>
      <c r="AB28" s="1011"/>
      <c r="AC28" s="1012"/>
      <c r="AD28" s="965"/>
      <c r="AE28" s="966"/>
      <c r="AF28" s="966">
        <v>1</v>
      </c>
      <c r="AG28" s="966">
        <v>1</v>
      </c>
      <c r="AH28" s="967"/>
      <c r="AI28" s="1008"/>
      <c r="AJ28" s="965">
        <v>1</v>
      </c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0.19</v>
      </c>
      <c r="BC28" s="1030">
        <v>0.17</v>
      </c>
      <c r="BD28" s="1030">
        <v>0.49</v>
      </c>
      <c r="BE28" s="1030">
        <v>0.27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3</v>
      </c>
      <c r="BJ28" s="1037">
        <f t="shared" si="13"/>
        <v>2</v>
      </c>
      <c r="BK28" s="1037">
        <f t="shared" si="13"/>
        <v>7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3</v>
      </c>
      <c r="BV28" s="1057">
        <f t="shared" si="7"/>
        <v>2</v>
      </c>
      <c r="BW28" s="1057">
        <f t="shared" si="7"/>
        <v>7</v>
      </c>
      <c r="BX28" s="1011"/>
      <c r="BY28" s="1012"/>
      <c r="BZ28" s="1058">
        <f t="shared" si="8"/>
        <v>147.368421052632</v>
      </c>
      <c r="CA28" s="1059">
        <f t="shared" si="8"/>
        <v>123.529411764706</v>
      </c>
      <c r="CB28" s="1059">
        <f t="shared" si="8"/>
        <v>28.5714285714286</v>
      </c>
      <c r="CC28" s="1059">
        <f t="shared" si="8"/>
        <v>181.481481481481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2" t="s">
        <v>187</v>
      </c>
      <c r="G29" s="942" t="s">
        <v>188</v>
      </c>
      <c r="H29" s="942" t="s">
        <v>189</v>
      </c>
      <c r="I29" s="942" t="s">
        <v>190</v>
      </c>
      <c r="J29" s="942" t="s">
        <v>191</v>
      </c>
      <c r="K29" s="956"/>
      <c r="L29" s="703">
        <v>5</v>
      </c>
      <c r="M29" s="704">
        <v>6</v>
      </c>
      <c r="N29" s="704">
        <v>7</v>
      </c>
      <c r="O29" s="704">
        <v>4</v>
      </c>
      <c r="P29" s="704">
        <v>6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/>
      <c r="AB29" s="1001"/>
      <c r="AC29" s="977"/>
      <c r="AD29" s="703"/>
      <c r="AE29" s="704">
        <v>1</v>
      </c>
      <c r="AF29" s="704">
        <v>3</v>
      </c>
      <c r="AG29" s="704">
        <v>1</v>
      </c>
      <c r="AH29" s="704">
        <v>3</v>
      </c>
      <c r="AI29" s="974"/>
      <c r="AJ29" s="703">
        <v>2</v>
      </c>
      <c r="AK29" s="704">
        <v>5</v>
      </c>
      <c r="AL29" s="704">
        <v>11</v>
      </c>
      <c r="AM29" s="704">
        <v>21</v>
      </c>
      <c r="AN29" s="704">
        <v>9</v>
      </c>
      <c r="AO29" s="974"/>
      <c r="AP29" s="1016">
        <v>3</v>
      </c>
      <c r="AQ29" s="1017">
        <v>7</v>
      </c>
      <c r="AR29" s="1017">
        <v>19</v>
      </c>
      <c r="AS29" s="1017">
        <v>33</v>
      </c>
      <c r="AT29" s="1017">
        <v>14</v>
      </c>
      <c r="AU29" s="977"/>
      <c r="AV29" s="1016">
        <v>3</v>
      </c>
      <c r="AW29" s="1017">
        <v>7</v>
      </c>
      <c r="AX29" s="1017">
        <v>21</v>
      </c>
      <c r="AY29" s="1017">
        <v>34</v>
      </c>
      <c r="AZ29" s="1017">
        <v>16</v>
      </c>
      <c r="BA29" s="977"/>
      <c r="BB29" s="1016">
        <v>0.29</v>
      </c>
      <c r="BC29" s="1017">
        <v>0.85</v>
      </c>
      <c r="BD29" s="1017">
        <v>2.56</v>
      </c>
      <c r="BE29" s="1017">
        <v>3.3</v>
      </c>
      <c r="BF29" s="1017">
        <v>1.82</v>
      </c>
      <c r="BG29" s="977"/>
      <c r="BH29" s="1034">
        <f t="shared" si="13"/>
        <v>5</v>
      </c>
      <c r="BI29" s="799">
        <f t="shared" si="13"/>
        <v>6</v>
      </c>
      <c r="BJ29" s="799">
        <f t="shared" si="13"/>
        <v>7</v>
      </c>
      <c r="BK29" s="799">
        <f t="shared" si="13"/>
        <v>4</v>
      </c>
      <c r="BL29" s="799">
        <f>IF($A$1="补货",P29+V29+AB29,P29)</f>
        <v>6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5</v>
      </c>
      <c r="BU29" s="814">
        <f t="shared" si="7"/>
        <v>6</v>
      </c>
      <c r="BV29" s="814">
        <f t="shared" si="7"/>
        <v>7</v>
      </c>
      <c r="BW29" s="814">
        <f t="shared" si="7"/>
        <v>4</v>
      </c>
      <c r="BX29" s="814">
        <f t="shared" si="7"/>
        <v>6</v>
      </c>
      <c r="BY29" s="977"/>
      <c r="BZ29" s="1043">
        <f t="shared" si="8"/>
        <v>120.689655172414</v>
      </c>
      <c r="CA29" s="1044">
        <f t="shared" si="8"/>
        <v>49.4117647058823</v>
      </c>
      <c r="CB29" s="1044">
        <f t="shared" si="8"/>
        <v>19.140625</v>
      </c>
      <c r="CC29" s="1044">
        <f t="shared" si="8"/>
        <v>8.48484848484848</v>
      </c>
      <c r="CD29" s="1044">
        <f t="shared" si="8"/>
        <v>23.0769230769231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41" t="s">
        <v>192</v>
      </c>
      <c r="G30" s="941" t="s">
        <v>193</v>
      </c>
      <c r="H30" s="941" t="s">
        <v>194</v>
      </c>
      <c r="I30" s="941" t="s">
        <v>195</v>
      </c>
      <c r="J30" s="941" t="s">
        <v>196</v>
      </c>
      <c r="K30" s="958"/>
      <c r="L30" s="709">
        <v>5</v>
      </c>
      <c r="M30" s="710">
        <v>2</v>
      </c>
      <c r="N30" s="710"/>
      <c r="O30" s="710"/>
      <c r="P30" s="710">
        <v>9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/>
      <c r="AA30" s="1007"/>
      <c r="AB30" s="1007"/>
      <c r="AC30" s="986"/>
      <c r="AD30" s="709"/>
      <c r="AE30" s="710">
        <v>1</v>
      </c>
      <c r="AF30" s="710">
        <v>3</v>
      </c>
      <c r="AG30" s="710">
        <v>4</v>
      </c>
      <c r="AH30" s="710">
        <v>2</v>
      </c>
      <c r="AI30" s="983"/>
      <c r="AJ30" s="709">
        <v>1</v>
      </c>
      <c r="AK30" s="710">
        <v>2</v>
      </c>
      <c r="AL30" s="710">
        <v>8</v>
      </c>
      <c r="AM30" s="710">
        <v>18</v>
      </c>
      <c r="AN30" s="710">
        <v>6</v>
      </c>
      <c r="AO30" s="983"/>
      <c r="AP30" s="1021">
        <v>2</v>
      </c>
      <c r="AQ30" s="1022">
        <v>4</v>
      </c>
      <c r="AR30" s="1022">
        <v>12</v>
      </c>
      <c r="AS30" s="1022">
        <v>26</v>
      </c>
      <c r="AT30" s="1022">
        <v>10</v>
      </c>
      <c r="AU30" s="986"/>
      <c r="AV30" s="1021">
        <v>2</v>
      </c>
      <c r="AW30" s="1022">
        <v>4</v>
      </c>
      <c r="AX30" s="1022">
        <v>12</v>
      </c>
      <c r="AY30" s="1022">
        <v>32</v>
      </c>
      <c r="AZ30" s="1022">
        <v>12</v>
      </c>
      <c r="BA30" s="986"/>
      <c r="BB30" s="1021">
        <v>0.17</v>
      </c>
      <c r="BC30" s="1022">
        <v>0.49</v>
      </c>
      <c r="BD30" s="1022">
        <v>1.62</v>
      </c>
      <c r="BE30" s="1022">
        <v>3.62</v>
      </c>
      <c r="BF30" s="1022">
        <v>1.61</v>
      </c>
      <c r="BG30" s="986"/>
      <c r="BH30" s="802">
        <f t="shared" si="13"/>
        <v>5</v>
      </c>
      <c r="BI30" s="803">
        <f t="shared" si="13"/>
        <v>2</v>
      </c>
      <c r="BJ30" s="803">
        <f t="shared" si="13"/>
        <v>0</v>
      </c>
      <c r="BK30" s="803">
        <f t="shared" si="13"/>
        <v>0</v>
      </c>
      <c r="BL30" s="803">
        <f>IF($A$1="补货",P30+V30+AB30,P30)</f>
        <v>9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5</v>
      </c>
      <c r="BU30" s="818">
        <f t="shared" si="7"/>
        <v>2</v>
      </c>
      <c r="BV30" s="818">
        <f t="shared" si="7"/>
        <v>0</v>
      </c>
      <c r="BW30" s="818">
        <f t="shared" si="7"/>
        <v>0</v>
      </c>
      <c r="BX30" s="818">
        <f t="shared" si="7"/>
        <v>9</v>
      </c>
      <c r="BY30" s="986"/>
      <c r="BZ30" s="1052">
        <f t="shared" si="8"/>
        <v>205.882352941176</v>
      </c>
      <c r="CA30" s="1053">
        <f t="shared" si="8"/>
        <v>28.5714285714286</v>
      </c>
      <c r="CB30" s="1053">
        <f t="shared" si="8"/>
        <v>0</v>
      </c>
      <c r="CC30" s="1053">
        <f t="shared" si="8"/>
        <v>0</v>
      </c>
      <c r="CD30" s="1053">
        <f t="shared" si="8"/>
        <v>39.1304347826087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83">
      <c r="B31" s="606" t="s">
        <v>197</v>
      </c>
      <c r="C31" s="606"/>
      <c r="D31" s="619" t="s">
        <v>198</v>
      </c>
      <c r="E31" s="851" t="s">
        <v>199</v>
      </c>
      <c r="F31" s="945" t="s">
        <v>200</v>
      </c>
      <c r="G31" s="945" t="s">
        <v>201</v>
      </c>
      <c r="H31" s="945" t="s">
        <v>202</v>
      </c>
      <c r="I31" s="945" t="s">
        <v>203</v>
      </c>
      <c r="J31" s="945" t="s">
        <v>204</v>
      </c>
      <c r="K31" s="968"/>
      <c r="L31" s="703"/>
      <c r="M31" s="704"/>
      <c r="N31" s="704"/>
      <c r="O31" s="704"/>
      <c r="P31" s="704"/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39">
        <f>IF($A$1="补货",Q31+W31+AC31,Q31)</f>
        <v>0</v>
      </c>
      <c r="BN31" s="1000">
        <v>2</v>
      </c>
      <c r="BO31" s="1001">
        <v>2</v>
      </c>
      <c r="BP31" s="1001">
        <v>2</v>
      </c>
      <c r="BQ31" s="1001">
        <v>2</v>
      </c>
      <c r="BR31" s="1001"/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0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</row>
    <row r="32" ht="30" customHeight="1" spans="2:83">
      <c r="B32" s="854"/>
      <c r="C32" s="854"/>
      <c r="D32" s="619" t="s">
        <v>205</v>
      </c>
      <c r="E32" s="851" t="s">
        <v>206</v>
      </c>
      <c r="F32" s="946" t="s">
        <v>207</v>
      </c>
      <c r="G32" s="946" t="s">
        <v>208</v>
      </c>
      <c r="H32" s="946" t="s">
        <v>209</v>
      </c>
      <c r="I32" s="946" t="s">
        <v>210</v>
      </c>
      <c r="J32" s="946" t="s">
        <v>211</v>
      </c>
      <c r="K32" s="969"/>
      <c r="L32" s="566"/>
      <c r="M32" s="952"/>
      <c r="N32" s="952"/>
      <c r="O32" s="952"/>
      <c r="P32" s="952"/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41">
        <f>IF($A$1="补货",Q32+W32+AC32,Q32)</f>
        <v>0</v>
      </c>
      <c r="BN32" s="1003">
        <v>2</v>
      </c>
      <c r="BO32" s="1004">
        <v>2</v>
      </c>
      <c r="BP32" s="1004">
        <v>1</v>
      </c>
      <c r="BQ32" s="1004">
        <v>2</v>
      </c>
      <c r="BR32" s="1004"/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0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</row>
    <row r="33" ht="30" customHeight="1" spans="2:83">
      <c r="B33" s="854"/>
      <c r="C33" s="854"/>
      <c r="D33" s="619" t="s">
        <v>212</v>
      </c>
      <c r="E33" s="851" t="s">
        <v>213</v>
      </c>
      <c r="F33" s="946" t="s">
        <v>214</v>
      </c>
      <c r="G33" s="946" t="s">
        <v>215</v>
      </c>
      <c r="H33" s="946" t="s">
        <v>216</v>
      </c>
      <c r="I33" s="946" t="s">
        <v>217</v>
      </c>
      <c r="J33" s="946" t="s">
        <v>218</v>
      </c>
      <c r="K33" s="969"/>
      <c r="L33" s="566"/>
      <c r="M33" s="952"/>
      <c r="N33" s="952"/>
      <c r="O33" s="952"/>
      <c r="P33" s="952"/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41">
        <f>IF($A$1="补货",Q33+W33+AC33,Q33)</f>
        <v>0</v>
      </c>
      <c r="BN33" s="1001">
        <v>2</v>
      </c>
      <c r="BO33" s="1001">
        <v>2</v>
      </c>
      <c r="BP33" s="1001">
        <v>2</v>
      </c>
      <c r="BQ33" s="1001">
        <v>2</v>
      </c>
      <c r="BR33" s="1004"/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0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</row>
    <row r="34" ht="30" customHeight="1" spans="2:83">
      <c r="B34" s="858"/>
      <c r="C34" s="858"/>
      <c r="D34" s="619" t="s">
        <v>219</v>
      </c>
      <c r="E34" s="851" t="s">
        <v>220</v>
      </c>
      <c r="F34" s="947" t="s">
        <v>221</v>
      </c>
      <c r="G34" s="947" t="s">
        <v>222</v>
      </c>
      <c r="H34" s="947" t="s">
        <v>223</v>
      </c>
      <c r="I34" s="947" t="s">
        <v>224</v>
      </c>
      <c r="J34" s="947" t="s">
        <v>225</v>
      </c>
      <c r="K34" s="970"/>
      <c r="L34" s="577"/>
      <c r="M34" s="955"/>
      <c r="N34" s="955"/>
      <c r="O34" s="955"/>
      <c r="P34" s="955"/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40">
        <f>IF($A$1="补货",Q34+W34+AC34,Q34)</f>
        <v>0</v>
      </c>
      <c r="BN34" s="1001">
        <v>2</v>
      </c>
      <c r="BO34" s="1001">
        <v>2</v>
      </c>
      <c r="BP34" s="1001">
        <v>2</v>
      </c>
      <c r="BQ34" s="1001">
        <v>2</v>
      </c>
      <c r="BR34" s="1007"/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0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</row>
    <row r="35" ht="140.1" customHeight="1" spans="2:83">
      <c r="B35" s="848" t="s">
        <v>226</v>
      </c>
      <c r="C35" s="848"/>
      <c r="D35" s="619" t="s">
        <v>227</v>
      </c>
      <c r="E35" s="851" t="s">
        <v>181</v>
      </c>
      <c r="F35" s="948" t="s">
        <v>228</v>
      </c>
      <c r="G35" s="948" t="s">
        <v>229</v>
      </c>
      <c r="H35" s="948" t="s">
        <v>230</v>
      </c>
      <c r="I35" s="948" t="s">
        <v>231</v>
      </c>
      <c r="J35" s="948" t="s">
        <v>232</v>
      </c>
      <c r="K35" s="964"/>
      <c r="L35" s="965"/>
      <c r="M35" s="966"/>
      <c r="N35" s="966"/>
      <c r="O35" s="966"/>
      <c r="P35" s="966"/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0</v>
      </c>
      <c r="BI35" s="1037">
        <f>IF($A$1="补货",M35+S35+Y35,M35)</f>
        <v>0</v>
      </c>
      <c r="BJ35" s="1037">
        <f>IF($A$1="补货",N35+T35+Z35,N35)</f>
        <v>0</v>
      </c>
      <c r="BK35" s="1037">
        <f>IF($A$1="补货",O35+U35+AA35,O35)</f>
        <v>0</v>
      </c>
      <c r="BL35" s="1037">
        <f>IF($A$1="补货",P35+V35+AB35,P35)</f>
        <v>0</v>
      </c>
      <c r="BM35" s="1012"/>
      <c r="BN35" s="1001">
        <v>2</v>
      </c>
      <c r="BO35" s="1001">
        <v>2</v>
      </c>
      <c r="BP35" s="1001">
        <v>2</v>
      </c>
      <c r="BQ35" s="1001">
        <v>2</v>
      </c>
      <c r="BR35" s="1010"/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0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4">
      <formula>OR(R35=0,R35="0")</formula>
    </cfRule>
  </conditionalFormatting>
  <conditionalFormatting sqref="X35:AC35">
    <cfRule type="expression" dxfId="0" priority="3">
      <formula>OR(X35=0,X35="0")</formula>
    </cfRule>
  </conditionalFormatting>
  <conditionalFormatting sqref="BB35:BG35">
    <cfRule type="expression" dxfId="1" priority="9">
      <formula>BB35&gt;0</formula>
    </cfRule>
    <cfRule type="expression" dxfId="2" priority="8">
      <formula>BB35&gt;0.5</formula>
    </cfRule>
    <cfRule type="expression" dxfId="3" priority="7">
      <formula>BB35&gt;1</formula>
    </cfRule>
  </conditionalFormatting>
  <conditionalFormatting sqref="BH35:BM35">
    <cfRule type="expression" dxfId="4" priority="6">
      <formula>AND(BH35&lt;&gt;"",BH35=0)</formula>
    </cfRule>
    <cfRule type="expression" dxfId="5" priority="5">
      <formula>AND(BH35&lt;&gt;"",BH35/BB35&lt;3)</formula>
    </cfRule>
  </conditionalFormatting>
  <conditionalFormatting sqref="BN35:BQ35">
    <cfRule type="expression" dxfId="6" priority="1">
      <formula>AND($A$1&lt;&gt;"补货",BN35&gt;R35)</formula>
    </cfRule>
  </conditionalFormatting>
  <conditionalFormatting sqref="BR35:BS35">
    <cfRule type="expression" dxfId="6" priority="2">
      <formula>AND($A$1&lt;&gt;"补货",BR35&gt;V35)</formula>
    </cfRule>
  </conditionalFormatting>
  <conditionalFormatting sqref="BT35:BY35">
    <cfRule type="expression" dxfId="4" priority="14">
      <formula>AND(BT35&lt;&gt;"",BT35=0)</formula>
    </cfRule>
    <cfRule type="expression" dxfId="5" priority="13">
      <formula>AND(BT35&lt;&gt;"",BT35/BB35&lt;3)</formula>
    </cfRule>
  </conditionalFormatting>
  <conditionalFormatting sqref="BZ35:CE35">
    <cfRule type="expression" dxfId="7" priority="12">
      <formula>BZ35&lt;100</formula>
    </cfRule>
    <cfRule type="expression" dxfId="8" priority="11">
      <formula>BZ35&lt;50</formula>
    </cfRule>
    <cfRule type="expression" dxfId="9" priority="10">
      <formula>BZ35&lt;20</formula>
    </cfRule>
  </conditionalFormatting>
  <conditionalFormatting sqref="R4:W30">
    <cfRule type="expression" dxfId="0" priority="31">
      <formula>OR(R4=0,R4="0")</formula>
    </cfRule>
  </conditionalFormatting>
  <conditionalFormatting sqref="X4:AC30">
    <cfRule type="expression" dxfId="0" priority="30">
      <formula>OR(X4=0,X4="0")</formula>
    </cfRule>
  </conditionalFormatting>
  <conditionalFormatting sqref="BB4:BG30">
    <cfRule type="expression" dxfId="3" priority="35">
      <formula>BB4&gt;1</formula>
    </cfRule>
    <cfRule type="expression" dxfId="2" priority="36">
      <formula>BB4&gt;0.5</formula>
    </cfRule>
    <cfRule type="expression" dxfId="1" priority="37">
      <formula>BB4&gt;0</formula>
    </cfRule>
  </conditionalFormatting>
  <conditionalFormatting sqref="BH4:BM30">
    <cfRule type="expression" dxfId="5" priority="33">
      <formula>AND(BH4&lt;&gt;"",BH4/BB4&lt;3)</formula>
    </cfRule>
    <cfRule type="expression" dxfId="4" priority="34">
      <formula>AND(BH4&lt;&gt;"",BH4=0)</formula>
    </cfRule>
  </conditionalFormatting>
  <conditionalFormatting sqref="BN4:BS30">
    <cfRule type="expression" dxfId="6" priority="28">
      <formula>AND($A$1&lt;&gt;"补货",BN4&gt;R4)</formula>
    </cfRule>
  </conditionalFormatting>
  <conditionalFormatting sqref="BT4:BY30">
    <cfRule type="expression" dxfId="5" priority="41">
      <formula>AND(BT4&lt;&gt;"",BT4/BB4&lt;3)</formula>
    </cfRule>
    <cfRule type="expression" dxfId="4" priority="42">
      <formula>AND(BT4&lt;&gt;"",BT4=0)</formula>
    </cfRule>
  </conditionalFormatting>
  <conditionalFormatting sqref="BZ4:CE30">
    <cfRule type="expression" dxfId="9" priority="38">
      <formula>BZ4&lt;20</formula>
    </cfRule>
    <cfRule type="expression" dxfId="8" priority="39">
      <formula>BZ4&lt;50</formula>
    </cfRule>
    <cfRule type="expression" dxfId="7" priority="40">
      <formula>BZ4&lt;100</formula>
    </cfRule>
  </conditionalFormatting>
  <conditionalFormatting sqref="R31:W34">
    <cfRule type="expression" dxfId="0" priority="17">
      <formula>OR(R31=0,R31="0")</formula>
    </cfRule>
  </conditionalFormatting>
  <conditionalFormatting sqref="X31:AC34">
    <cfRule type="expression" dxfId="0" priority="16">
      <formula>OR(X31=0,X31="0")</formula>
    </cfRule>
  </conditionalFormatting>
  <conditionalFormatting sqref="BB31:BG34">
    <cfRule type="expression" dxfId="3" priority="20">
      <formula>BB31&gt;1</formula>
    </cfRule>
    <cfRule type="expression" dxfId="2" priority="21">
      <formula>BB31&gt;0.5</formula>
    </cfRule>
    <cfRule type="expression" dxfId="1" priority="22">
      <formula>BB31&gt;0</formula>
    </cfRule>
  </conditionalFormatting>
  <conditionalFormatting sqref="BH31:BM34">
    <cfRule type="expression" dxfId="5" priority="18">
      <formula>AND(BH31&lt;&gt;"",BH31/BB31&lt;3)</formula>
    </cfRule>
    <cfRule type="expression" dxfId="4" priority="19">
      <formula>AND(BH31&lt;&gt;"",BH31=0)</formula>
    </cfRule>
  </conditionalFormatting>
  <conditionalFormatting sqref="BN31:BS34">
    <cfRule type="expression" dxfId="6" priority="15">
      <formula>AND($A$1&lt;&gt;"补货",BN31&gt;R31)</formula>
    </cfRule>
  </conditionalFormatting>
  <conditionalFormatting sqref="BT31:BY34">
    <cfRule type="expression" dxfId="5" priority="26">
      <formula>AND(BT31&lt;&gt;"",BT31/BB31&lt;3)</formula>
    </cfRule>
    <cfRule type="expression" dxfId="4" priority="27">
      <formula>AND(BT31&lt;&gt;"",BT31=0)</formula>
    </cfRule>
  </conditionalFormatting>
  <conditionalFormatting sqref="BZ31:CE34">
    <cfRule type="expression" dxfId="9" priority="23">
      <formula>BZ31&lt;20</formula>
    </cfRule>
    <cfRule type="expression" dxfId="8" priority="24">
      <formula>BZ31&lt;50</formula>
    </cfRule>
    <cfRule type="expression" dxfId="7" priority="25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1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144" t="s">
        <v>481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189" t="s">
        <v>481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190" t="s">
        <v>481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584</v>
      </c>
      <c r="C67" s="145" t="s">
        <v>477</v>
      </c>
      <c r="D67" s="146" t="s">
        <v>585</v>
      </c>
      <c r="E67" s="147"/>
      <c r="F67" s="148" t="s">
        <v>17</v>
      </c>
      <c r="G67" s="148" t="s">
        <v>506</v>
      </c>
      <c r="H67" s="148" t="s">
        <v>484</v>
      </c>
      <c r="I67" s="191" t="s">
        <v>481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508</v>
      </c>
      <c r="H68" s="152" t="s">
        <v>487</v>
      </c>
      <c r="I68" s="152" t="s">
        <v>481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510</v>
      </c>
      <c r="H69" s="156" t="s">
        <v>490</v>
      </c>
      <c r="I69" s="198" t="s">
        <v>481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621</v>
      </c>
      <c r="C90" s="145" t="s">
        <v>513</v>
      </c>
      <c r="D90" s="146" t="s">
        <v>622</v>
      </c>
      <c r="E90" s="147"/>
      <c r="F90" s="148" t="s">
        <v>17</v>
      </c>
      <c r="G90" s="148" t="s">
        <v>506</v>
      </c>
      <c r="H90" s="148" t="s">
        <v>484</v>
      </c>
      <c r="I90" s="191" t="s">
        <v>494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508</v>
      </c>
      <c r="H91" s="152" t="s">
        <v>487</v>
      </c>
      <c r="I91" s="152" t="s">
        <v>494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510</v>
      </c>
      <c r="H92" s="156" t="s">
        <v>490</v>
      </c>
      <c r="I92" s="198" t="s">
        <v>494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217" t="s">
        <v>494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223" t="s">
        <v>494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224" t="s">
        <v>494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03" t="s">
        <v>494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637</v>
      </c>
      <c r="C100" s="169" t="s">
        <v>513</v>
      </c>
      <c r="D100" s="170" t="s">
        <v>638</v>
      </c>
      <c r="E100" s="147"/>
      <c r="F100" s="148" t="s">
        <v>17</v>
      </c>
      <c r="G100" s="148" t="s">
        <v>506</v>
      </c>
      <c r="H100" s="148" t="s">
        <v>484</v>
      </c>
      <c r="I100" s="148" t="s">
        <v>494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508</v>
      </c>
      <c r="H101" s="152" t="s">
        <v>487</v>
      </c>
      <c r="I101" s="152" t="s">
        <v>494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510</v>
      </c>
      <c r="H102" s="156" t="s">
        <v>490</v>
      </c>
      <c r="I102" s="156" t="s">
        <v>494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225" t="s">
        <v>494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202" t="s">
        <v>494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26" t="s">
        <v>494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513</v>
      </c>
      <c r="D112" s="179" t="s">
        <v>661</v>
      </c>
      <c r="E112" s="180"/>
      <c r="F112" s="148" t="s">
        <v>17</v>
      </c>
      <c r="G112" s="148" t="s">
        <v>506</v>
      </c>
      <c r="H112" s="148" t="s">
        <v>484</v>
      </c>
      <c r="I112" s="148" t="s">
        <v>494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508</v>
      </c>
      <c r="H113" s="152" t="s">
        <v>487</v>
      </c>
      <c r="I113" s="152" t="s">
        <v>494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510</v>
      </c>
      <c r="H114" s="156" t="s">
        <v>490</v>
      </c>
      <c r="I114" s="156" t="s">
        <v>494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144" t="s">
        <v>481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189" t="s">
        <v>481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26" t="s">
        <v>494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513</v>
      </c>
      <c r="D118" s="162" t="s">
        <v>1478</v>
      </c>
      <c r="E118" s="167"/>
      <c r="F118" s="95" t="s">
        <v>17</v>
      </c>
      <c r="G118" s="67" t="s">
        <v>1479</v>
      </c>
      <c r="H118" s="67" t="s">
        <v>668</v>
      </c>
      <c r="I118" s="213" t="s">
        <v>481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670</v>
      </c>
      <c r="H119" s="62" t="s">
        <v>484</v>
      </c>
      <c r="I119" s="142" t="s">
        <v>481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672</v>
      </c>
      <c r="H120" s="65" t="s">
        <v>487</v>
      </c>
      <c r="I120" s="203" t="s">
        <v>494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675</v>
      </c>
      <c r="C121" s="145" t="s">
        <v>513</v>
      </c>
      <c r="D121" s="146" t="s">
        <v>676</v>
      </c>
      <c r="E121" s="185"/>
      <c r="F121" s="148" t="s">
        <v>17</v>
      </c>
      <c r="G121" s="186" t="s">
        <v>677</v>
      </c>
      <c r="H121" s="186" t="s">
        <v>480</v>
      </c>
      <c r="I121" s="191" t="s">
        <v>481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679</v>
      </c>
      <c r="H122" s="187" t="s">
        <v>484</v>
      </c>
      <c r="I122" s="152" t="s">
        <v>494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681</v>
      </c>
      <c r="H123" s="187" t="s">
        <v>487</v>
      </c>
      <c r="I123" s="152" t="s">
        <v>494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683</v>
      </c>
      <c r="H124" s="188" t="s">
        <v>490</v>
      </c>
      <c r="I124" s="198" t="s">
        <v>494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513</v>
      </c>
      <c r="D125" s="146" t="s">
        <v>685</v>
      </c>
      <c r="E125" s="147"/>
      <c r="F125" s="148" t="s">
        <v>17</v>
      </c>
      <c r="G125" s="186" t="s">
        <v>677</v>
      </c>
      <c r="H125" s="186" t="s">
        <v>480</v>
      </c>
      <c r="I125" s="148" t="s">
        <v>481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679</v>
      </c>
      <c r="H126" s="187" t="s">
        <v>484</v>
      </c>
      <c r="I126" s="152" t="s">
        <v>494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681</v>
      </c>
      <c r="H127" s="187" t="s">
        <v>487</v>
      </c>
      <c r="I127" s="152" t="s">
        <v>494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683</v>
      </c>
      <c r="H128" s="188" t="s">
        <v>490</v>
      </c>
      <c r="I128" s="156" t="s">
        <v>494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690</v>
      </c>
      <c r="C129" s="145" t="s">
        <v>513</v>
      </c>
      <c r="D129" s="146" t="s">
        <v>1480</v>
      </c>
      <c r="E129" s="147"/>
      <c r="F129" s="148" t="s">
        <v>17</v>
      </c>
      <c r="G129" s="186" t="s">
        <v>679</v>
      </c>
      <c r="H129" s="186" t="s">
        <v>484</v>
      </c>
      <c r="I129" s="148" t="s">
        <v>494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693</v>
      </c>
      <c r="H130" s="187" t="s">
        <v>596</v>
      </c>
      <c r="I130" s="152" t="s">
        <v>494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695</v>
      </c>
      <c r="H131" s="188" t="s">
        <v>598</v>
      </c>
      <c r="I131" s="198" t="s">
        <v>494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513</v>
      </c>
      <c r="D132" s="230" t="s">
        <v>691</v>
      </c>
      <c r="E132" s="147"/>
      <c r="F132" s="148" t="s">
        <v>17</v>
      </c>
      <c r="G132" s="186" t="s">
        <v>679</v>
      </c>
      <c r="H132" s="186" t="s">
        <v>484</v>
      </c>
      <c r="I132" s="148" t="s">
        <v>494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693</v>
      </c>
      <c r="H133" s="187" t="s">
        <v>596</v>
      </c>
      <c r="I133" s="152" t="s">
        <v>494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695</v>
      </c>
      <c r="H134" s="188" t="s">
        <v>598</v>
      </c>
      <c r="I134" s="156" t="s">
        <v>494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1481</v>
      </c>
      <c r="C135" s="59" t="s">
        <v>477</v>
      </c>
      <c r="D135" s="60" t="s">
        <v>1482</v>
      </c>
      <c r="E135" s="232"/>
      <c r="F135" s="67" t="s">
        <v>17</v>
      </c>
      <c r="G135" s="67" t="s">
        <v>679</v>
      </c>
      <c r="H135" s="233" t="s">
        <v>484</v>
      </c>
      <c r="I135" s="256" t="s">
        <v>481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701</v>
      </c>
      <c r="H136" s="235" t="s">
        <v>487</v>
      </c>
      <c r="I136" s="257" t="s">
        <v>481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683</v>
      </c>
      <c r="H137" s="237" t="s">
        <v>490</v>
      </c>
      <c r="I137" s="258" t="s">
        <v>481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1483</v>
      </c>
      <c r="E138" s="238"/>
      <c r="F138" s="86" t="s">
        <v>17</v>
      </c>
      <c r="G138" s="86" t="s">
        <v>679</v>
      </c>
      <c r="H138" s="239" t="s">
        <v>484</v>
      </c>
      <c r="I138" s="259" t="s">
        <v>481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701</v>
      </c>
      <c r="H139" s="235" t="s">
        <v>487</v>
      </c>
      <c r="I139" s="260" t="s">
        <v>481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683</v>
      </c>
      <c r="H140" s="241" t="s">
        <v>490</v>
      </c>
      <c r="I140" s="261" t="s">
        <v>481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1484</v>
      </c>
      <c r="E141" s="232"/>
      <c r="F141" s="67" t="s">
        <v>17</v>
      </c>
      <c r="G141" s="67" t="s">
        <v>679</v>
      </c>
      <c r="H141" s="233" t="s">
        <v>484</v>
      </c>
      <c r="I141" s="256" t="s">
        <v>481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701</v>
      </c>
      <c r="H142" s="235" t="s">
        <v>487</v>
      </c>
      <c r="I142" s="257" t="s">
        <v>481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683</v>
      </c>
      <c r="H143" s="237" t="s">
        <v>490</v>
      </c>
      <c r="I143" s="258" t="s">
        <v>481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1485</v>
      </c>
      <c r="E144" s="232"/>
      <c r="F144" s="67" t="s">
        <v>17</v>
      </c>
      <c r="G144" s="67" t="s">
        <v>679</v>
      </c>
      <c r="H144" s="233" t="s">
        <v>484</v>
      </c>
      <c r="I144" s="262" t="s">
        <v>481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701</v>
      </c>
      <c r="H145" s="235" t="s">
        <v>487</v>
      </c>
      <c r="I145" s="260" t="s">
        <v>481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683</v>
      </c>
      <c r="H146" s="241" t="s">
        <v>490</v>
      </c>
      <c r="I146" s="261" t="s">
        <v>481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697</v>
      </c>
      <c r="C147" s="59" t="s">
        <v>477</v>
      </c>
      <c r="D147" s="162" t="s">
        <v>698</v>
      </c>
      <c r="E147" s="242"/>
      <c r="F147" s="67" t="s">
        <v>17</v>
      </c>
      <c r="G147" s="67" t="s">
        <v>677</v>
      </c>
      <c r="H147" s="233" t="s">
        <v>480</v>
      </c>
      <c r="I147" s="262" t="s">
        <v>481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679</v>
      </c>
      <c r="H148" s="235" t="s">
        <v>484</v>
      </c>
      <c r="I148" s="260" t="s">
        <v>481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701</v>
      </c>
      <c r="H149" s="235" t="s">
        <v>487</v>
      </c>
      <c r="I149" s="260" t="s">
        <v>481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683</v>
      </c>
      <c r="H150" s="237" t="s">
        <v>490</v>
      </c>
      <c r="I150" s="263" t="s">
        <v>481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704</v>
      </c>
      <c r="E151" s="238"/>
      <c r="F151" s="86" t="s">
        <v>17</v>
      </c>
      <c r="G151" s="86" t="s">
        <v>677</v>
      </c>
      <c r="H151" s="239" t="s">
        <v>480</v>
      </c>
      <c r="I151" s="259" t="s">
        <v>481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679</v>
      </c>
      <c r="H152" s="235" t="s">
        <v>484</v>
      </c>
      <c r="I152" s="260" t="s">
        <v>481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701</v>
      </c>
      <c r="H153" s="235" t="s">
        <v>487</v>
      </c>
      <c r="I153" s="260" t="s">
        <v>481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683</v>
      </c>
      <c r="H154" s="237" t="s">
        <v>490</v>
      </c>
      <c r="I154" s="263" t="s">
        <v>481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709</v>
      </c>
      <c r="C155" s="59" t="s">
        <v>477</v>
      </c>
      <c r="D155" s="60" t="s">
        <v>710</v>
      </c>
      <c r="E155" s="247"/>
      <c r="F155" s="67" t="s">
        <v>17</v>
      </c>
      <c r="G155" s="67" t="s">
        <v>677</v>
      </c>
      <c r="H155" s="233" t="s">
        <v>480</v>
      </c>
      <c r="I155" s="262" t="s">
        <v>481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532</v>
      </c>
      <c r="E156" s="248"/>
      <c r="F156" s="62" t="s">
        <v>18</v>
      </c>
      <c r="G156" s="62" t="s">
        <v>679</v>
      </c>
      <c r="H156" s="235" t="s">
        <v>484</v>
      </c>
      <c r="I156" s="260" t="s">
        <v>481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701</v>
      </c>
      <c r="H157" s="235" t="s">
        <v>487</v>
      </c>
      <c r="I157" s="260" t="s">
        <v>481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683</v>
      </c>
      <c r="H158" s="241" t="s">
        <v>490</v>
      </c>
      <c r="I158" s="261" t="s">
        <v>481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715</v>
      </c>
      <c r="E159" s="250"/>
      <c r="F159" s="67" t="s">
        <v>17</v>
      </c>
      <c r="G159" s="67" t="s">
        <v>677</v>
      </c>
      <c r="H159" s="233" t="s">
        <v>480</v>
      </c>
      <c r="I159" s="262" t="s">
        <v>481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679</v>
      </c>
      <c r="H160" s="235" t="s">
        <v>484</v>
      </c>
      <c r="I160" s="260" t="s">
        <v>481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701</v>
      </c>
      <c r="H161" s="235" t="s">
        <v>487</v>
      </c>
      <c r="I161" s="260" t="s">
        <v>481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683</v>
      </c>
      <c r="H162" s="237" t="s">
        <v>490</v>
      </c>
      <c r="I162" s="263" t="s">
        <v>481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677</v>
      </c>
      <c r="H163" s="239" t="s">
        <v>480</v>
      </c>
      <c r="I163" s="259" t="s">
        <v>481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679</v>
      </c>
      <c r="H164" s="235" t="s">
        <v>484</v>
      </c>
      <c r="I164" s="260" t="s">
        <v>481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701</v>
      </c>
      <c r="H165" s="235" t="s">
        <v>487</v>
      </c>
      <c r="I165" s="260" t="s">
        <v>481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683</v>
      </c>
      <c r="H166" s="241" t="s">
        <v>490</v>
      </c>
      <c r="I166" s="261" t="s">
        <v>481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724</v>
      </c>
      <c r="E167" s="247"/>
      <c r="F167" s="67" t="s">
        <v>17</v>
      </c>
      <c r="G167" s="67" t="s">
        <v>677</v>
      </c>
      <c r="H167" s="233" t="s">
        <v>480</v>
      </c>
      <c r="I167" s="256" t="s">
        <v>481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679</v>
      </c>
      <c r="H168" s="235" t="s">
        <v>484</v>
      </c>
      <c r="I168" s="257" t="s">
        <v>481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701</v>
      </c>
      <c r="H169" s="235" t="s">
        <v>487</v>
      </c>
      <c r="I169" s="257" t="s">
        <v>481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683</v>
      </c>
      <c r="H170" s="237" t="s">
        <v>490</v>
      </c>
      <c r="I170" s="258" t="s">
        <v>481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729</v>
      </c>
      <c r="E171" s="248"/>
      <c r="F171" s="67" t="s">
        <v>17</v>
      </c>
      <c r="G171" s="67" t="s">
        <v>677</v>
      </c>
      <c r="H171" s="233" t="s">
        <v>480</v>
      </c>
      <c r="I171" s="259" t="s">
        <v>481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679</v>
      </c>
      <c r="H172" s="235" t="s">
        <v>484</v>
      </c>
      <c r="I172" s="260" t="s">
        <v>481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701</v>
      </c>
      <c r="H173" s="235" t="s">
        <v>487</v>
      </c>
      <c r="I173" s="260" t="s">
        <v>481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683</v>
      </c>
      <c r="H174" s="241" t="s">
        <v>490</v>
      </c>
      <c r="I174" s="261" t="s">
        <v>481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734</v>
      </c>
      <c r="E175" s="247"/>
      <c r="F175" s="67" t="s">
        <v>17</v>
      </c>
      <c r="G175" s="67" t="s">
        <v>677</v>
      </c>
      <c r="H175" s="233" t="s">
        <v>480</v>
      </c>
      <c r="I175" s="256" t="s">
        <v>481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679</v>
      </c>
      <c r="H176" s="235" t="s">
        <v>484</v>
      </c>
      <c r="I176" s="257" t="s">
        <v>481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701</v>
      </c>
      <c r="H177" s="235" t="s">
        <v>487</v>
      </c>
      <c r="I177" s="257" t="s">
        <v>481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683</v>
      </c>
      <c r="H178" s="237" t="s">
        <v>490</v>
      </c>
      <c r="I178" s="258" t="s">
        <v>481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739</v>
      </c>
      <c r="E179" s="248"/>
      <c r="F179" s="86" t="s">
        <v>17</v>
      </c>
      <c r="G179" s="86" t="s">
        <v>677</v>
      </c>
      <c r="H179" s="239" t="s">
        <v>480</v>
      </c>
      <c r="I179" s="259" t="s">
        <v>481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679</v>
      </c>
      <c r="H180" s="235" t="s">
        <v>484</v>
      </c>
      <c r="I180" s="260" t="s">
        <v>481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701</v>
      </c>
      <c r="H181" s="235" t="s">
        <v>487</v>
      </c>
      <c r="I181" s="260" t="s">
        <v>481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683</v>
      </c>
      <c r="H182" s="237" t="s">
        <v>490</v>
      </c>
      <c r="I182" s="261" t="s">
        <v>481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744</v>
      </c>
      <c r="C183" s="255" t="s">
        <v>477</v>
      </c>
      <c r="D183" s="60" t="s">
        <v>745</v>
      </c>
      <c r="E183" s="247"/>
      <c r="F183" s="67" t="s">
        <v>17</v>
      </c>
      <c r="G183" s="67" t="s">
        <v>677</v>
      </c>
      <c r="H183" s="233" t="s">
        <v>480</v>
      </c>
      <c r="I183" s="262" t="s">
        <v>481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493</v>
      </c>
      <c r="E184" s="248"/>
      <c r="F184" s="62" t="s">
        <v>18</v>
      </c>
      <c r="G184" s="62" t="s">
        <v>747</v>
      </c>
      <c r="H184" s="235" t="s">
        <v>484</v>
      </c>
      <c r="I184" s="260" t="s">
        <v>481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695</v>
      </c>
      <c r="H185" s="79" t="s">
        <v>749</v>
      </c>
      <c r="I185" s="261" t="s">
        <v>481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745</v>
      </c>
      <c r="E186" s="247"/>
      <c r="F186" s="67" t="s">
        <v>17</v>
      </c>
      <c r="G186" s="67" t="s">
        <v>677</v>
      </c>
      <c r="H186" s="233" t="s">
        <v>480</v>
      </c>
      <c r="I186" s="262" t="s">
        <v>481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499</v>
      </c>
      <c r="E187" s="248"/>
      <c r="F187" s="62" t="s">
        <v>18</v>
      </c>
      <c r="G187" s="62" t="s">
        <v>747</v>
      </c>
      <c r="H187" s="235" t="s">
        <v>484</v>
      </c>
      <c r="I187" s="260" t="s">
        <v>481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695</v>
      </c>
      <c r="H188" s="65" t="s">
        <v>749</v>
      </c>
      <c r="I188" s="263" t="s">
        <v>481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745</v>
      </c>
      <c r="E189" s="247"/>
      <c r="F189" s="86" t="s">
        <v>17</v>
      </c>
      <c r="G189" s="86" t="s">
        <v>677</v>
      </c>
      <c r="H189" s="239" t="s">
        <v>480</v>
      </c>
      <c r="I189" s="259" t="s">
        <v>481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755</v>
      </c>
      <c r="E190" s="248"/>
      <c r="F190" s="62" t="s">
        <v>18</v>
      </c>
      <c r="G190" s="62" t="s">
        <v>747</v>
      </c>
      <c r="H190" s="235" t="s">
        <v>484</v>
      </c>
      <c r="I190" s="260" t="s">
        <v>481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695</v>
      </c>
      <c r="H191" s="79" t="s">
        <v>749</v>
      </c>
      <c r="I191" s="261" t="s">
        <v>481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745</v>
      </c>
      <c r="E192" s="247"/>
      <c r="F192" s="67" t="s">
        <v>17</v>
      </c>
      <c r="G192" s="67" t="s">
        <v>677</v>
      </c>
      <c r="H192" s="233" t="s">
        <v>480</v>
      </c>
      <c r="I192" s="262" t="s">
        <v>481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759</v>
      </c>
      <c r="E193" s="248"/>
      <c r="F193" s="62" t="s">
        <v>18</v>
      </c>
      <c r="G193" s="62" t="s">
        <v>747</v>
      </c>
      <c r="H193" s="235" t="s">
        <v>484</v>
      </c>
      <c r="I193" s="260" t="s">
        <v>481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695</v>
      </c>
      <c r="H194" s="79" t="s">
        <v>749</v>
      </c>
      <c r="I194" s="261" t="s">
        <v>481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745</v>
      </c>
      <c r="E195" s="247"/>
      <c r="F195" s="67" t="s">
        <v>17</v>
      </c>
      <c r="G195" s="67" t="s">
        <v>677</v>
      </c>
      <c r="H195" s="233" t="s">
        <v>480</v>
      </c>
      <c r="I195" s="262" t="s">
        <v>481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763</v>
      </c>
      <c r="E196" s="248"/>
      <c r="F196" s="62" t="s">
        <v>18</v>
      </c>
      <c r="G196" s="62" t="s">
        <v>747</v>
      </c>
      <c r="H196" s="235" t="s">
        <v>484</v>
      </c>
      <c r="I196" s="260" t="s">
        <v>481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695</v>
      </c>
      <c r="H197" s="65" t="s">
        <v>749</v>
      </c>
      <c r="I197" s="263" t="s">
        <v>481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766</v>
      </c>
      <c r="C198" s="264" t="s">
        <v>477</v>
      </c>
      <c r="D198" s="265" t="s">
        <v>767</v>
      </c>
      <c r="E198" s="266"/>
      <c r="F198" s="267" t="s">
        <v>768</v>
      </c>
      <c r="G198" s="268" t="s">
        <v>769</v>
      </c>
      <c r="H198" s="268"/>
      <c r="I198" s="268" t="s">
        <v>770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772</v>
      </c>
      <c r="E199" s="266"/>
      <c r="F199" s="267" t="s">
        <v>768</v>
      </c>
      <c r="G199" s="268" t="s">
        <v>769</v>
      </c>
      <c r="H199" s="268"/>
      <c r="I199" s="268" t="s">
        <v>770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774</v>
      </c>
      <c r="E200" s="266"/>
      <c r="F200" s="267" t="s">
        <v>768</v>
      </c>
      <c r="G200" s="268" t="s">
        <v>775</v>
      </c>
      <c r="H200" s="268"/>
      <c r="I200" s="268" t="s">
        <v>770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777</v>
      </c>
      <c r="C201" s="59" t="s">
        <v>477</v>
      </c>
      <c r="D201" s="60" t="s">
        <v>778</v>
      </c>
      <c r="E201"/>
      <c r="F201" s="67" t="s">
        <v>17</v>
      </c>
      <c r="G201" s="67" t="s">
        <v>677</v>
      </c>
      <c r="H201" s="233" t="s">
        <v>480</v>
      </c>
      <c r="I201" s="256" t="s">
        <v>481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780</v>
      </c>
      <c r="H202" s="235" t="s">
        <v>484</v>
      </c>
      <c r="I202" s="257" t="s">
        <v>481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782</v>
      </c>
      <c r="H203" s="235" t="s">
        <v>487</v>
      </c>
      <c r="I203" s="257" t="s">
        <v>481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784</v>
      </c>
      <c r="H204" s="237" t="s">
        <v>490</v>
      </c>
      <c r="I204" s="258" t="s">
        <v>481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766</v>
      </c>
      <c r="C205" s="271" t="s">
        <v>477</v>
      </c>
      <c r="D205" s="272" t="s">
        <v>787</v>
      </c>
      <c r="E205" s="273"/>
      <c r="F205" s="274" t="s">
        <v>768</v>
      </c>
      <c r="G205" s="275" t="s">
        <v>769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2</v>
      </c>
      <c r="M205" s="282">
        <f t="shared" si="8"/>
        <v>33.3333333333333</v>
      </c>
    </row>
    <row r="206" ht="150" customHeight="1" spans="2:13">
      <c r="B206" s="63"/>
      <c r="C206" s="254"/>
      <c r="D206" s="272" t="s">
        <v>303</v>
      </c>
      <c r="E206" s="273"/>
      <c r="F206" s="274" t="s">
        <v>768</v>
      </c>
      <c r="G206" s="275" t="s">
        <v>769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2</v>
      </c>
      <c r="M206" s="282">
        <f t="shared" si="8"/>
        <v>33.3333333333334</v>
      </c>
    </row>
    <row r="207" ht="150" customHeight="1" spans="2:13">
      <c r="B207" s="276"/>
      <c r="C207" s="276"/>
      <c r="D207" s="272" t="s">
        <v>790</v>
      </c>
      <c r="E207" s="273"/>
      <c r="F207" s="274" t="s">
        <v>768</v>
      </c>
      <c r="G207" s="275" t="s">
        <v>775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520</v>
      </c>
    </row>
    <row r="213" spans="10:18">
      <c r="J213" s="285" t="s">
        <v>795</v>
      </c>
      <c r="K213" s="286" t="s">
        <v>17</v>
      </c>
      <c r="L213" s="286" t="s">
        <v>18</v>
      </c>
      <c r="M213" s="286" t="s">
        <v>19</v>
      </c>
      <c r="R213" s="286" t="s">
        <v>235</v>
      </c>
    </row>
    <row r="214" spans="10:18">
      <c r="J214" s="287" t="s">
        <v>796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797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1486</v>
      </c>
      <c r="D4" s="8" t="s">
        <v>1487</v>
      </c>
      <c r="E4" s="8" t="s">
        <v>199</v>
      </c>
      <c r="F4" s="9" t="s">
        <v>17</v>
      </c>
      <c r="G4" s="10" t="s">
        <v>1488</v>
      </c>
      <c r="H4" s="11">
        <v>2480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31</v>
      </c>
    </row>
    <row r="5" customHeight="1" spans="2:22">
      <c r="B5" s="6"/>
      <c r="C5" s="7" t="s">
        <v>1489</v>
      </c>
      <c r="D5" s="8" t="s">
        <v>1490</v>
      </c>
      <c r="E5" s="8" t="s">
        <v>199</v>
      </c>
      <c r="F5" s="9" t="s">
        <v>18</v>
      </c>
      <c r="G5" s="10" t="s">
        <v>1491</v>
      </c>
      <c r="H5" s="11">
        <v>2480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31</v>
      </c>
    </row>
    <row r="6" customHeight="1" spans="2:22">
      <c r="B6" s="6"/>
      <c r="C6" s="7" t="s">
        <v>1492</v>
      </c>
      <c r="D6" s="8" t="s">
        <v>1493</v>
      </c>
      <c r="E6" s="8" t="s">
        <v>199</v>
      </c>
      <c r="F6" s="9" t="s">
        <v>19</v>
      </c>
      <c r="G6" s="10" t="s">
        <v>1494</v>
      </c>
      <c r="H6" s="11">
        <v>2480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31</v>
      </c>
    </row>
    <row r="7" customHeight="1" spans="2:22">
      <c r="B7" s="6"/>
      <c r="C7" s="7" t="s">
        <v>1495</v>
      </c>
      <c r="D7" s="8" t="s">
        <v>1496</v>
      </c>
      <c r="E7" s="8" t="s">
        <v>199</v>
      </c>
      <c r="F7" s="9" t="s">
        <v>20</v>
      </c>
      <c r="G7" s="10" t="s">
        <v>1497</v>
      </c>
      <c r="H7" s="11">
        <v>2480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31</v>
      </c>
    </row>
    <row r="8" customHeight="1" spans="2:22">
      <c r="B8" s="6"/>
      <c r="C8" s="7" t="s">
        <v>1498</v>
      </c>
      <c r="D8" s="8" t="s">
        <v>1499</v>
      </c>
      <c r="E8" s="8" t="s">
        <v>199</v>
      </c>
      <c r="F8" s="9" t="s">
        <v>21</v>
      </c>
      <c r="G8" s="10" t="s">
        <v>1500</v>
      </c>
      <c r="H8" s="11">
        <v>2480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31</v>
      </c>
    </row>
    <row r="9" customHeight="1" spans="2:22">
      <c r="B9" s="6"/>
      <c r="C9" s="7" t="s">
        <v>1501</v>
      </c>
      <c r="D9" s="8" t="s">
        <v>1502</v>
      </c>
      <c r="E9" s="8" t="s">
        <v>206</v>
      </c>
      <c r="F9" s="9" t="s">
        <v>17</v>
      </c>
      <c r="G9" s="10" t="s">
        <v>1503</v>
      </c>
      <c r="H9" s="11">
        <v>2480</v>
      </c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31</v>
      </c>
    </row>
    <row r="10" customHeight="1" spans="2:22">
      <c r="B10" s="6"/>
      <c r="C10" s="12" t="s">
        <v>1504</v>
      </c>
      <c r="D10" s="13" t="s">
        <v>1505</v>
      </c>
      <c r="E10" s="13" t="s">
        <v>206</v>
      </c>
      <c r="F10" s="9" t="s">
        <v>18</v>
      </c>
      <c r="G10" s="14" t="s">
        <v>1506</v>
      </c>
      <c r="H10" s="11">
        <v>2480</v>
      </c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 t="s">
        <v>31</v>
      </c>
    </row>
    <row r="11" customHeight="1" spans="2:22">
      <c r="B11" s="6"/>
      <c r="C11" s="12" t="s">
        <v>1507</v>
      </c>
      <c r="D11" s="13" t="s">
        <v>1508</v>
      </c>
      <c r="E11" s="13" t="s">
        <v>206</v>
      </c>
      <c r="F11" s="9" t="s">
        <v>19</v>
      </c>
      <c r="G11" s="14" t="s">
        <v>1509</v>
      </c>
      <c r="H11" s="11">
        <v>2480</v>
      </c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 t="s">
        <v>31</v>
      </c>
    </row>
    <row r="12" customHeight="1" spans="2:22">
      <c r="B12" s="6"/>
      <c r="C12" s="12" t="s">
        <v>1510</v>
      </c>
      <c r="D12" s="13" t="s">
        <v>1511</v>
      </c>
      <c r="E12" s="13" t="s">
        <v>206</v>
      </c>
      <c r="F12" s="9" t="s">
        <v>20</v>
      </c>
      <c r="G12" s="14" t="s">
        <v>1512</v>
      </c>
      <c r="H12" s="11">
        <v>2480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31</v>
      </c>
    </row>
    <row r="13" customHeight="1" spans="2:22">
      <c r="B13" s="6" t="s">
        <v>1285</v>
      </c>
      <c r="C13" s="12" t="s">
        <v>1513</v>
      </c>
      <c r="D13" s="13" t="s">
        <v>1514</v>
      </c>
      <c r="E13" s="13" t="s">
        <v>206</v>
      </c>
      <c r="F13" s="9" t="s">
        <v>21</v>
      </c>
      <c r="G13" s="14" t="s">
        <v>1515</v>
      </c>
      <c r="H13" s="11">
        <v>2480</v>
      </c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 t="s">
        <v>31</v>
      </c>
    </row>
    <row r="14" customHeight="1" spans="2:22">
      <c r="B14" s="6" t="s">
        <v>1285</v>
      </c>
      <c r="C14" s="12" t="s">
        <v>1516</v>
      </c>
      <c r="D14" s="13" t="s">
        <v>1517</v>
      </c>
      <c r="E14" s="13" t="s">
        <v>335</v>
      </c>
      <c r="F14" s="9" t="s">
        <v>17</v>
      </c>
      <c r="G14" s="14" t="s">
        <v>1518</v>
      </c>
      <c r="H14" s="11">
        <v>2480</v>
      </c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 t="s">
        <v>31</v>
      </c>
    </row>
    <row r="15" customHeight="1" spans="2:22">
      <c r="B15" s="15"/>
      <c r="C15" s="16" t="s">
        <v>1519</v>
      </c>
      <c r="D15" s="17" t="s">
        <v>1520</v>
      </c>
      <c r="E15" s="17" t="s">
        <v>335</v>
      </c>
      <c r="F15" s="18" t="s">
        <v>18</v>
      </c>
      <c r="G15" s="19" t="s">
        <v>1521</v>
      </c>
      <c r="H15" s="20">
        <v>2480</v>
      </c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 t="s">
        <v>31</v>
      </c>
    </row>
    <row r="16" customHeight="1" spans="2:22">
      <c r="B16" s="15"/>
      <c r="C16" s="16" t="s">
        <v>1522</v>
      </c>
      <c r="D16" s="17" t="s">
        <v>1523</v>
      </c>
      <c r="E16" s="17" t="s">
        <v>335</v>
      </c>
      <c r="F16" s="18" t="s">
        <v>19</v>
      </c>
      <c r="G16" s="19" t="s">
        <v>1524</v>
      </c>
      <c r="H16" s="20">
        <v>2480</v>
      </c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 t="s">
        <v>31</v>
      </c>
    </row>
    <row r="17" customHeight="1" spans="2:22">
      <c r="B17" s="15"/>
      <c r="C17" s="16" t="s">
        <v>1525</v>
      </c>
      <c r="D17" s="17" t="s">
        <v>1526</v>
      </c>
      <c r="E17" s="17" t="s">
        <v>335</v>
      </c>
      <c r="F17" s="18" t="s">
        <v>20</v>
      </c>
      <c r="G17" s="19" t="s">
        <v>1527</v>
      </c>
      <c r="H17" s="20">
        <v>2480</v>
      </c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 t="s">
        <v>31</v>
      </c>
    </row>
    <row r="18" customHeight="1" spans="2:22">
      <c r="B18" s="15"/>
      <c r="C18" s="16" t="s">
        <v>1528</v>
      </c>
      <c r="D18" s="17" t="s">
        <v>1529</v>
      </c>
      <c r="E18" s="17" t="s">
        <v>335</v>
      </c>
      <c r="F18" s="18" t="s">
        <v>21</v>
      </c>
      <c r="G18" s="19" t="s">
        <v>1530</v>
      </c>
      <c r="H18" s="20">
        <v>2480</v>
      </c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 t="s">
        <v>31</v>
      </c>
    </row>
    <row r="19" customHeight="1" spans="2:22">
      <c r="B19" s="15"/>
      <c r="C19" s="16" t="s">
        <v>1531</v>
      </c>
      <c r="D19" s="17" t="s">
        <v>1532</v>
      </c>
      <c r="E19" s="17" t="s">
        <v>220</v>
      </c>
      <c r="F19" s="18" t="s">
        <v>17</v>
      </c>
      <c r="G19" s="19" t="s">
        <v>1533</v>
      </c>
      <c r="H19" s="20">
        <v>2480</v>
      </c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 t="s">
        <v>31</v>
      </c>
    </row>
    <row r="20" customHeight="1" spans="2:22">
      <c r="B20" s="15"/>
      <c r="C20" s="16" t="s">
        <v>1534</v>
      </c>
      <c r="D20" s="17" t="s">
        <v>1535</v>
      </c>
      <c r="E20" s="17" t="s">
        <v>220</v>
      </c>
      <c r="F20" s="18" t="s">
        <v>18</v>
      </c>
      <c r="G20" s="19" t="s">
        <v>1536</v>
      </c>
      <c r="H20" s="20">
        <v>2480</v>
      </c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 t="s">
        <v>31</v>
      </c>
    </row>
    <row r="21" customHeight="1" spans="2:22">
      <c r="B21" s="15"/>
      <c r="C21" s="16" t="s">
        <v>1537</v>
      </c>
      <c r="D21" s="17" t="s">
        <v>1538</v>
      </c>
      <c r="E21" s="17" t="s">
        <v>220</v>
      </c>
      <c r="F21" s="18" t="s">
        <v>19</v>
      </c>
      <c r="G21" s="19" t="s">
        <v>1539</v>
      </c>
      <c r="H21" s="20">
        <v>2480</v>
      </c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 t="s">
        <v>31</v>
      </c>
    </row>
    <row r="22" customHeight="1" spans="2:22">
      <c r="B22" s="15"/>
      <c r="C22" s="16" t="s">
        <v>1540</v>
      </c>
      <c r="D22" s="17" t="s">
        <v>1541</v>
      </c>
      <c r="E22" s="17" t="s">
        <v>220</v>
      </c>
      <c r="F22" s="18" t="s">
        <v>20</v>
      </c>
      <c r="G22" s="19" t="s">
        <v>1542</v>
      </c>
      <c r="H22" s="20">
        <v>2480</v>
      </c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 t="s">
        <v>31</v>
      </c>
    </row>
    <row r="23" customHeight="1" spans="2:22">
      <c r="B23" s="15"/>
      <c r="C23" s="16" t="s">
        <v>1543</v>
      </c>
      <c r="D23" s="17" t="s">
        <v>1544</v>
      </c>
      <c r="E23" s="17" t="s">
        <v>220</v>
      </c>
      <c r="F23" s="18" t="s">
        <v>21</v>
      </c>
      <c r="G23" s="19" t="s">
        <v>1545</v>
      </c>
      <c r="H23" s="20">
        <v>2480</v>
      </c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 t="s">
        <v>31</v>
      </c>
    </row>
    <row r="24" customHeight="1" spans="2:22">
      <c r="B24" s="15"/>
      <c r="C24" s="16" t="s">
        <v>1546</v>
      </c>
      <c r="D24" s="17" t="s">
        <v>1547</v>
      </c>
      <c r="E24" s="17" t="s">
        <v>1548</v>
      </c>
      <c r="F24" s="18" t="s">
        <v>19</v>
      </c>
      <c r="G24" s="19" t="s">
        <v>1549</v>
      </c>
      <c r="H24" s="20">
        <v>2480</v>
      </c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 t="s">
        <v>31</v>
      </c>
    </row>
    <row r="25" customHeight="1" spans="2:22">
      <c r="B25" s="15"/>
      <c r="C25" s="16" t="s">
        <v>1550</v>
      </c>
      <c r="D25" s="17" t="s">
        <v>1551</v>
      </c>
      <c r="E25" s="17" t="s">
        <v>1548</v>
      </c>
      <c r="F25" s="18" t="s">
        <v>18</v>
      </c>
      <c r="G25" s="19" t="s">
        <v>1552</v>
      </c>
      <c r="H25" s="20">
        <v>2480</v>
      </c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 t="s">
        <v>31</v>
      </c>
    </row>
    <row r="26" customHeight="1" spans="2:22">
      <c r="B26" s="15"/>
      <c r="C26" s="16" t="s">
        <v>1553</v>
      </c>
      <c r="D26" s="17" t="s">
        <v>1554</v>
      </c>
      <c r="E26" s="17" t="s">
        <v>1548</v>
      </c>
      <c r="F26" s="18" t="s">
        <v>17</v>
      </c>
      <c r="G26" s="19" t="s">
        <v>1555</v>
      </c>
      <c r="H26" s="20">
        <v>2480</v>
      </c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 t="s">
        <v>31</v>
      </c>
    </row>
    <row r="27" customHeight="1" spans="2:22">
      <c r="B27" s="15"/>
      <c r="C27" s="16" t="s">
        <v>1556</v>
      </c>
      <c r="D27" s="17" t="s">
        <v>1557</v>
      </c>
      <c r="E27" s="17" t="s">
        <v>1548</v>
      </c>
      <c r="F27" s="18" t="s">
        <v>20</v>
      </c>
      <c r="G27" s="19" t="s">
        <v>1558</v>
      </c>
      <c r="H27" s="20">
        <v>2480</v>
      </c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 t="s">
        <v>31</v>
      </c>
    </row>
    <row r="28" customHeight="1" spans="2:22">
      <c r="B28" s="15"/>
      <c r="C28" s="16" t="s">
        <v>1559</v>
      </c>
      <c r="D28" s="17" t="s">
        <v>1560</v>
      </c>
      <c r="E28" s="17" t="s">
        <v>1548</v>
      </c>
      <c r="F28" s="18" t="s">
        <v>21</v>
      </c>
      <c r="G28" s="19" t="s">
        <v>1561</v>
      </c>
      <c r="H28" s="20">
        <v>2480</v>
      </c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 t="s">
        <v>31</v>
      </c>
    </row>
    <row r="29" customHeight="1" spans="2:22">
      <c r="B29" s="15"/>
      <c r="C29" s="16" t="s">
        <v>1562</v>
      </c>
      <c r="D29" s="17" t="s">
        <v>1178</v>
      </c>
      <c r="E29" s="17"/>
      <c r="F29" s="18"/>
      <c r="G29" s="19" t="s">
        <v>1179</v>
      </c>
      <c r="H29" s="20">
        <v>980</v>
      </c>
      <c r="I29" s="34"/>
      <c r="J29" s="35">
        <v>5</v>
      </c>
      <c r="K29" s="36"/>
      <c r="L29" s="36"/>
      <c r="M29" s="36"/>
      <c r="N29" s="36"/>
      <c r="O29" s="36"/>
      <c r="P29" s="36"/>
      <c r="Q29" s="43"/>
      <c r="R29" s="44">
        <f t="shared" si="2"/>
        <v>5</v>
      </c>
      <c r="S29" s="45"/>
      <c r="T29" s="45">
        <f t="shared" si="3"/>
        <v>5</v>
      </c>
      <c r="U29" s="33" t="str">
        <f t="shared" si="4"/>
        <v>-</v>
      </c>
      <c r="V29" s="47" t="s">
        <v>516</v>
      </c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233</v>
      </c>
      <c r="G2" s="605"/>
      <c r="H2" s="605"/>
      <c r="I2" s="605"/>
      <c r="J2" s="605"/>
      <c r="K2" s="719"/>
      <c r="L2" s="551" t="s">
        <v>234</v>
      </c>
      <c r="M2" s="605"/>
      <c r="N2" s="605"/>
      <c r="O2" s="605"/>
      <c r="P2" s="605"/>
      <c r="Q2" s="719"/>
      <c r="R2" s="889" t="s">
        <v>235</v>
      </c>
      <c r="S2" s="551" t="s">
        <v>236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90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26</v>
      </c>
      <c r="T4" s="893" t="s">
        <v>27</v>
      </c>
      <c r="U4" s="893" t="s">
        <v>28</v>
      </c>
      <c r="V4" s="893" t="s">
        <v>29</v>
      </c>
      <c r="W4" s="893" t="s">
        <v>30</v>
      </c>
      <c r="X4" s="894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34</v>
      </c>
      <c r="T5" s="897" t="s">
        <v>35</v>
      </c>
      <c r="U5" s="897" t="s">
        <v>36</v>
      </c>
      <c r="V5" s="897" t="s">
        <v>37</v>
      </c>
      <c r="W5" s="897" t="s">
        <v>38</v>
      </c>
      <c r="X5" s="898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41</v>
      </c>
      <c r="T6" s="901" t="s">
        <v>42</v>
      </c>
      <c r="U6" s="901" t="s">
        <v>43</v>
      </c>
      <c r="V6" s="902" t="s">
        <v>44</v>
      </c>
      <c r="W6" s="902" t="s">
        <v>45</v>
      </c>
      <c r="X6" s="903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49</v>
      </c>
      <c r="T7" s="906" t="s">
        <v>50</v>
      </c>
      <c r="U7" s="906" t="s">
        <v>51</v>
      </c>
      <c r="V7" s="906" t="s">
        <v>52</v>
      </c>
      <c r="W7" s="893" t="s">
        <v>53</v>
      </c>
      <c r="X7" s="907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56</v>
      </c>
      <c r="T8" s="909" t="s">
        <v>57</v>
      </c>
      <c r="U8" s="909" t="s">
        <v>58</v>
      </c>
      <c r="V8" s="897" t="s">
        <v>59</v>
      </c>
      <c r="W8" s="897" t="s">
        <v>60</v>
      </c>
      <c r="X8" s="910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63</v>
      </c>
      <c r="T9" s="909" t="s">
        <v>64</v>
      </c>
      <c r="U9" s="909" t="s">
        <v>65</v>
      </c>
      <c r="V9" s="897" t="s">
        <v>66</v>
      </c>
      <c r="W9" s="897" t="s">
        <v>67</v>
      </c>
      <c r="X9" s="910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70</v>
      </c>
      <c r="T10" s="901" t="s">
        <v>71</v>
      </c>
      <c r="U10" s="901" t="s">
        <v>72</v>
      </c>
      <c r="V10" s="902" t="s">
        <v>73</v>
      </c>
      <c r="W10" s="902" t="s">
        <v>74</v>
      </c>
      <c r="X10" s="911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76</v>
      </c>
      <c r="T11" s="906" t="s">
        <v>77</v>
      </c>
      <c r="U11" s="906" t="s">
        <v>78</v>
      </c>
      <c r="V11" s="893" t="s">
        <v>79</v>
      </c>
      <c r="W11" s="893" t="s">
        <v>80</v>
      </c>
      <c r="X11" s="913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82</v>
      </c>
      <c r="T12" s="901" t="s">
        <v>83</v>
      </c>
      <c r="U12" s="901" t="s">
        <v>84</v>
      </c>
      <c r="V12" s="902" t="s">
        <v>85</v>
      </c>
      <c r="W12" s="902" t="s">
        <v>86</v>
      </c>
      <c r="X12" s="915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89</v>
      </c>
      <c r="T13" s="917" t="s">
        <v>90</v>
      </c>
      <c r="U13" s="917" t="s">
        <v>91</v>
      </c>
      <c r="V13" s="918"/>
      <c r="W13" s="918"/>
      <c r="X13" s="907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94</v>
      </c>
      <c r="T14" s="920" t="s">
        <v>95</v>
      </c>
      <c r="U14" s="920" t="s">
        <v>96</v>
      </c>
      <c r="V14" s="921"/>
      <c r="W14" s="921"/>
      <c r="X14" s="910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99</v>
      </c>
      <c r="T15" s="923" t="s">
        <v>100</v>
      </c>
      <c r="U15" s="923" t="s">
        <v>101</v>
      </c>
      <c r="V15" s="924"/>
      <c r="W15" s="924"/>
      <c r="X15" s="911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105</v>
      </c>
      <c r="T16" s="906" t="s">
        <v>106</v>
      </c>
      <c r="U16" s="906" t="s">
        <v>107</v>
      </c>
      <c r="V16" s="906" t="s">
        <v>108</v>
      </c>
      <c r="W16" s="906" t="s">
        <v>237</v>
      </c>
      <c r="X16" s="907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110</v>
      </c>
      <c r="T17" s="909" t="s">
        <v>111</v>
      </c>
      <c r="U17" s="909" t="s">
        <v>112</v>
      </c>
      <c r="V17" s="909" t="s">
        <v>113</v>
      </c>
      <c r="W17" s="909" t="s">
        <v>114</v>
      </c>
      <c r="X17" s="910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115</v>
      </c>
      <c r="T18" s="901" t="s">
        <v>116</v>
      </c>
      <c r="U18" s="901" t="s">
        <v>117</v>
      </c>
      <c r="V18" s="901" t="s">
        <v>118</v>
      </c>
      <c r="W18" s="901" t="s">
        <v>119</v>
      </c>
      <c r="X18" s="911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76</v>
      </c>
      <c r="S19" s="905" t="s">
        <v>121</v>
      </c>
      <c r="T19" s="906" t="s">
        <v>122</v>
      </c>
      <c r="U19" s="906" t="s">
        <v>123</v>
      </c>
      <c r="V19" s="906" t="s">
        <v>124</v>
      </c>
      <c r="W19" s="906" t="s">
        <v>125</v>
      </c>
      <c r="X19" s="907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126</v>
      </c>
      <c r="T20" s="909" t="s">
        <v>127</v>
      </c>
      <c r="U20" s="909" t="s">
        <v>128</v>
      </c>
      <c r="V20" s="909" t="s">
        <v>129</v>
      </c>
      <c r="W20" s="909" t="s">
        <v>130</v>
      </c>
      <c r="X20" s="910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2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133</v>
      </c>
      <c r="T21" s="901" t="s">
        <v>134</v>
      </c>
      <c r="U21" s="901" t="s">
        <v>135</v>
      </c>
      <c r="V21" s="901" t="s">
        <v>136</v>
      </c>
      <c r="W21" s="901" t="s">
        <v>137</v>
      </c>
      <c r="X21" s="911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150</v>
      </c>
      <c r="S22" s="905" t="s">
        <v>141</v>
      </c>
      <c r="T22" s="906" t="s">
        <v>142</v>
      </c>
      <c r="U22" s="906" t="s">
        <v>143</v>
      </c>
      <c r="V22" s="906" t="s">
        <v>144</v>
      </c>
      <c r="W22" s="906" t="s">
        <v>145</v>
      </c>
      <c r="X22" s="907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6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148</v>
      </c>
      <c r="T23" s="901" t="s">
        <v>149</v>
      </c>
      <c r="U23" s="901" t="s">
        <v>150</v>
      </c>
      <c r="V23" s="901" t="s">
        <v>151</v>
      </c>
      <c r="W23" s="901" t="s">
        <v>152</v>
      </c>
      <c r="X23" s="911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180</v>
      </c>
      <c r="S24" s="905" t="s">
        <v>156</v>
      </c>
      <c r="T24" s="906" t="s">
        <v>157</v>
      </c>
      <c r="U24" s="906" t="s">
        <v>158</v>
      </c>
      <c r="V24" s="906" t="s">
        <v>159</v>
      </c>
      <c r="W24" s="906" t="s">
        <v>160</v>
      </c>
      <c r="X24" s="913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5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162</v>
      </c>
      <c r="T25" s="909" t="s">
        <v>163</v>
      </c>
      <c r="U25" s="909" t="s">
        <v>164</v>
      </c>
      <c r="V25" s="909" t="s">
        <v>165</v>
      </c>
      <c r="W25" s="909" t="s">
        <v>166</v>
      </c>
      <c r="X25" s="926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168</v>
      </c>
      <c r="T26" s="909" t="s">
        <v>169</v>
      </c>
      <c r="U26" s="909" t="s">
        <v>170</v>
      </c>
      <c r="V26" s="909" t="s">
        <v>171</v>
      </c>
      <c r="W26" s="909" t="s">
        <v>172</v>
      </c>
      <c r="X26" s="926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174</v>
      </c>
      <c r="T27" s="901" t="s">
        <v>175</v>
      </c>
      <c r="U27" s="901" t="s">
        <v>176</v>
      </c>
      <c r="V27" s="901" t="s">
        <v>177</v>
      </c>
      <c r="W27" s="901" t="s">
        <v>178</v>
      </c>
      <c r="X27" s="915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182</v>
      </c>
      <c r="T28" s="930" t="s">
        <v>183</v>
      </c>
      <c r="U28" s="930" t="s">
        <v>184</v>
      </c>
      <c r="V28" s="930" t="s">
        <v>185</v>
      </c>
      <c r="W28" s="931"/>
      <c r="X28" s="932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187</v>
      </c>
      <c r="T29" s="906" t="s">
        <v>188</v>
      </c>
      <c r="U29" s="906" t="s">
        <v>189</v>
      </c>
      <c r="V29" s="906" t="s">
        <v>190</v>
      </c>
      <c r="W29" s="906" t="s">
        <v>191</v>
      </c>
      <c r="X29" s="907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192</v>
      </c>
      <c r="T30" s="901" t="s">
        <v>193</v>
      </c>
      <c r="U30" s="901" t="s">
        <v>194</v>
      </c>
      <c r="V30" s="901" t="s">
        <v>195</v>
      </c>
      <c r="W30" s="901" t="s">
        <v>196</v>
      </c>
      <c r="X30" s="911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2</v>
      </c>
      <c r="G31" s="853">
        <f>'在庫（雨衣）'!BO31</f>
        <v>2</v>
      </c>
      <c r="H31" s="853">
        <f>'在庫（雨衣）'!BP31</f>
        <v>2</v>
      </c>
      <c r="I31" s="853">
        <f>'在庫（雨衣）'!BQ31</f>
        <v>2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1209</v>
      </c>
      <c r="S31" s="905" t="s">
        <v>156</v>
      </c>
      <c r="T31" s="906" t="s">
        <v>157</v>
      </c>
      <c r="U31" s="906" t="s">
        <v>158</v>
      </c>
      <c r="V31" s="906" t="s">
        <v>159</v>
      </c>
      <c r="W31" s="906" t="s">
        <v>160</v>
      </c>
      <c r="X31" s="913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2</v>
      </c>
      <c r="G32" s="865">
        <f>'在庫（雨衣）'!BO32</f>
        <v>2</v>
      </c>
      <c r="H32" s="865">
        <f>'在庫（雨衣）'!BP32</f>
        <v>1</v>
      </c>
      <c r="I32" s="865">
        <f>'在庫（雨衣）'!BQ32</f>
        <v>2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162</v>
      </c>
      <c r="T32" s="909" t="s">
        <v>163</v>
      </c>
      <c r="U32" s="909" t="s">
        <v>164</v>
      </c>
      <c r="V32" s="909" t="s">
        <v>165</v>
      </c>
      <c r="W32" s="909" t="s">
        <v>166</v>
      </c>
      <c r="X32" s="926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2</v>
      </c>
      <c r="G33" s="865">
        <f>'在庫（雨衣）'!BO33</f>
        <v>2</v>
      </c>
      <c r="H33" s="865">
        <f>'在庫（雨衣）'!BP33</f>
        <v>2</v>
      </c>
      <c r="I33" s="865">
        <f>'在庫（雨衣）'!BQ33</f>
        <v>2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168</v>
      </c>
      <c r="T33" s="909" t="s">
        <v>169</v>
      </c>
      <c r="U33" s="909" t="s">
        <v>170</v>
      </c>
      <c r="V33" s="909" t="s">
        <v>171</v>
      </c>
      <c r="W33" s="909" t="s">
        <v>172</v>
      </c>
      <c r="X33" s="926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2</v>
      </c>
      <c r="G34" s="864">
        <f>'在庫（雨衣）'!BO34</f>
        <v>2</v>
      </c>
      <c r="H34" s="864">
        <f>'在庫（雨衣）'!BP34</f>
        <v>2</v>
      </c>
      <c r="I34" s="864">
        <f>'在庫（雨衣）'!BQ34</f>
        <v>2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174</v>
      </c>
      <c r="T34" s="901" t="s">
        <v>175</v>
      </c>
      <c r="U34" s="901" t="s">
        <v>176</v>
      </c>
      <c r="V34" s="901" t="s">
        <v>177</v>
      </c>
      <c r="W34" s="901" t="s">
        <v>178</v>
      </c>
      <c r="X34" s="915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180</v>
      </c>
      <c r="C35" s="848"/>
      <c r="D35" s="619" t="s">
        <v>227</v>
      </c>
      <c r="E35" s="851" t="s">
        <v>181</v>
      </c>
      <c r="F35" s="861">
        <f>'在庫（雨衣）'!BN35</f>
        <v>2</v>
      </c>
      <c r="G35" s="853">
        <f>'在庫（雨衣）'!BO35</f>
        <v>2</v>
      </c>
      <c r="H35" s="853">
        <f>'在庫（雨衣）'!BP35</f>
        <v>2</v>
      </c>
      <c r="I35" s="853">
        <f>'在庫（雨衣）'!BQ35</f>
        <v>2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288</v>
      </c>
      <c r="S35" s="929" t="s">
        <v>182</v>
      </c>
      <c r="T35" s="930" t="s">
        <v>183</v>
      </c>
      <c r="U35" s="930" t="s">
        <v>184</v>
      </c>
      <c r="V35" s="930" t="s">
        <v>185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1903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1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238</v>
      </c>
      <c r="C4" s="609"/>
      <c r="D4" s="676" t="s">
        <v>239</v>
      </c>
      <c r="E4" s="677" t="s">
        <v>240</v>
      </c>
      <c r="F4" s="678" t="s">
        <v>241</v>
      </c>
      <c r="G4" s="678" t="s">
        <v>242</v>
      </c>
      <c r="H4" s="678" t="s">
        <v>243</v>
      </c>
      <c r="I4" s="678" t="s">
        <v>244</v>
      </c>
      <c r="J4" s="678" t="s">
        <v>245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246</v>
      </c>
      <c r="E5" s="680" t="s">
        <v>247</v>
      </c>
      <c r="F5" s="681" t="s">
        <v>248</v>
      </c>
      <c r="G5" s="681" t="s">
        <v>249</v>
      </c>
      <c r="H5" s="681" t="s">
        <v>250</v>
      </c>
      <c r="I5" s="681" t="s">
        <v>251</v>
      </c>
      <c r="J5" s="681" t="s">
        <v>252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253</v>
      </c>
      <c r="E6" s="682" t="s">
        <v>254</v>
      </c>
      <c r="F6" s="681" t="s">
        <v>255</v>
      </c>
      <c r="G6" s="681" t="s">
        <v>256</v>
      </c>
      <c r="H6" s="681" t="s">
        <v>257</v>
      </c>
      <c r="I6" s="681" t="s">
        <v>258</v>
      </c>
      <c r="J6" s="681" t="s">
        <v>259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2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2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1050</v>
      </c>
      <c r="CO6" s="833" t="str">
        <f t="shared" si="6"/>
        <v>-</v>
      </c>
      <c r="CP6" s="833">
        <f t="shared" si="6"/>
        <v>210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260</v>
      </c>
      <c r="E7" s="684" t="s">
        <v>260</v>
      </c>
      <c r="F7" s="685" t="s">
        <v>261</v>
      </c>
      <c r="G7" s="685" t="s">
        <v>262</v>
      </c>
      <c r="H7" s="685" t="s">
        <v>263</v>
      </c>
      <c r="I7" s="685" t="s">
        <v>264</v>
      </c>
      <c r="J7" s="685" t="s">
        <v>265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266</v>
      </c>
      <c r="C8" s="686"/>
      <c r="D8" s="687" t="s">
        <v>267</v>
      </c>
      <c r="E8" s="688" t="s">
        <v>268</v>
      </c>
      <c r="F8" s="689" t="s">
        <v>269</v>
      </c>
      <c r="G8" s="689" t="s">
        <v>270</v>
      </c>
      <c r="H8" s="689" t="s">
        <v>271</v>
      </c>
      <c r="I8" s="689" t="s">
        <v>272</v>
      </c>
      <c r="J8" s="689" t="s">
        <v>273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700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274</v>
      </c>
      <c r="E9" s="691" t="s">
        <v>275</v>
      </c>
      <c r="F9" s="681" t="s">
        <v>276</v>
      </c>
      <c r="G9" s="681" t="s">
        <v>277</v>
      </c>
      <c r="H9" s="681" t="s">
        <v>278</v>
      </c>
      <c r="I9" s="681" t="s">
        <v>279</v>
      </c>
      <c r="J9" s="681" t="s">
        <v>280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281</v>
      </c>
      <c r="E10" s="691" t="s">
        <v>282</v>
      </c>
      <c r="F10" s="681" t="s">
        <v>283</v>
      </c>
      <c r="G10" s="681" t="s">
        <v>284</v>
      </c>
      <c r="H10" s="681" t="s">
        <v>285</v>
      </c>
      <c r="I10" s="681" t="s">
        <v>286</v>
      </c>
      <c r="J10" s="681" t="s">
        <v>287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140</v>
      </c>
      <c r="CM10" s="833">
        <f t="shared" si="6"/>
        <v>0</v>
      </c>
      <c r="CN10" s="833">
        <f t="shared" si="6"/>
        <v>210</v>
      </c>
      <c r="CO10" s="833" t="str">
        <f t="shared" si="6"/>
        <v>-</v>
      </c>
      <c r="CP10" s="833">
        <f t="shared" si="6"/>
        <v>41.1764705882353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288</v>
      </c>
      <c r="E11" s="692" t="s">
        <v>289</v>
      </c>
      <c r="F11" s="693" t="s">
        <v>290</v>
      </c>
      <c r="G11" s="693" t="s">
        <v>291</v>
      </c>
      <c r="H11" s="693" t="s">
        <v>292</v>
      </c>
      <c r="I11" s="693" t="s">
        <v>293</v>
      </c>
      <c r="J11" s="693" t="s">
        <v>294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/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3</v>
      </c>
      <c r="BF11" s="792">
        <v>3</v>
      </c>
      <c r="BG11" s="792">
        <v>12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0.15</v>
      </c>
      <c r="BN11" s="792">
        <v>0.71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2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2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420</v>
      </c>
      <c r="CN11" s="845">
        <f t="shared" si="6"/>
        <v>0</v>
      </c>
      <c r="CO11" s="845">
        <f t="shared" si="6"/>
        <v>93.3333333333333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295</v>
      </c>
      <c r="E12" s="694" t="s">
        <v>296</v>
      </c>
      <c r="F12" s="695"/>
      <c r="G12" s="695" t="s">
        <v>297</v>
      </c>
      <c r="H12" s="695" t="s">
        <v>298</v>
      </c>
      <c r="I12" s="695" t="s">
        <v>299</v>
      </c>
      <c r="J12" s="695" t="s">
        <v>300</v>
      </c>
      <c r="K12" s="695" t="s">
        <v>301</v>
      </c>
      <c r="L12" s="717" t="s">
        <v>302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2</v>
      </c>
      <c r="AZ12" s="773">
        <v>1</v>
      </c>
      <c r="BA12" s="774">
        <v>3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0.16</v>
      </c>
      <c r="BN12" s="777">
        <v>0.3</v>
      </c>
      <c r="BO12" s="794">
        <v>0.15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175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175</v>
      </c>
      <c r="CP12" s="833">
        <f t="shared" ref="CP12:CP18" si="19">IF(BN12&lt;&gt;0,CI12/BN12*7,"-")</f>
        <v>46.6666666666667</v>
      </c>
      <c r="CQ12" s="834">
        <f t="shared" si="7"/>
        <v>93.3333333333333</v>
      </c>
      <c r="CR12" s="835">
        <f t="shared" ref="CR12:CR18" si="20">IF(BP12&lt;&gt;0,CK12/BP12*7,"-")</f>
        <v>215.384615384615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303</v>
      </c>
      <c r="E13" s="694" t="s">
        <v>304</v>
      </c>
      <c r="F13" s="695"/>
      <c r="G13" s="695" t="s">
        <v>305</v>
      </c>
      <c r="H13" s="695" t="s">
        <v>306</v>
      </c>
      <c r="I13" s="695" t="s">
        <v>307</v>
      </c>
      <c r="J13" s="695" t="s">
        <v>308</v>
      </c>
      <c r="K13" s="695" t="s">
        <v>309</v>
      </c>
      <c r="L13" s="717" t="s">
        <v>310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95.4545454545455</v>
      </c>
      <c r="CO13" s="833">
        <f t="shared" si="18"/>
        <v>65.625</v>
      </c>
      <c r="CP13" s="833">
        <f t="shared" si="19"/>
        <v>700</v>
      </c>
      <c r="CQ13" s="834">
        <f t="shared" si="7"/>
        <v>73.6842105263158</v>
      </c>
      <c r="CR13" s="835">
        <f t="shared" si="20"/>
        <v>1166.66666666667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311</v>
      </c>
      <c r="E14" s="694" t="s">
        <v>312</v>
      </c>
      <c r="F14" s="695"/>
      <c r="G14" s="695" t="s">
        <v>313</v>
      </c>
      <c r="H14" s="695" t="s">
        <v>314</v>
      </c>
      <c r="I14" s="695" t="s">
        <v>315</v>
      </c>
      <c r="J14" s="695" t="s">
        <v>316</v>
      </c>
      <c r="K14" s="695" t="s">
        <v>317</v>
      </c>
      <c r="L14" s="717" t="s">
        <v>318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200</v>
      </c>
      <c r="CN14" s="833">
        <f t="shared" si="17"/>
        <v>420</v>
      </c>
      <c r="CO14" s="833">
        <f t="shared" si="18"/>
        <v>210</v>
      </c>
      <c r="CP14" s="833">
        <f t="shared" si="19"/>
        <v>51.8518518518518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319</v>
      </c>
      <c r="E15" s="694" t="s">
        <v>320</v>
      </c>
      <c r="F15" s="695"/>
      <c r="G15" s="695" t="s">
        <v>321</v>
      </c>
      <c r="H15" s="695" t="s">
        <v>322</v>
      </c>
      <c r="I15" s="695" t="s">
        <v>323</v>
      </c>
      <c r="J15" s="695" t="s">
        <v>324</v>
      </c>
      <c r="K15" s="695" t="s">
        <v>325</v>
      </c>
      <c r="L15" s="717" t="s">
        <v>326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48.2758620689655</v>
      </c>
      <c r="CN15" s="833">
        <f t="shared" si="17"/>
        <v>175</v>
      </c>
      <c r="CO15" s="833">
        <f t="shared" si="18"/>
        <v>82.3529411764706</v>
      </c>
      <c r="CP15" s="833">
        <f t="shared" si="19"/>
        <v>280</v>
      </c>
      <c r="CQ15" s="834">
        <f t="shared" si="7"/>
        <v>210</v>
      </c>
      <c r="CR15" s="835">
        <f t="shared" si="20"/>
        <v>280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327</v>
      </c>
      <c r="E16" s="694" t="s">
        <v>328</v>
      </c>
      <c r="F16" s="695"/>
      <c r="G16" s="695" t="s">
        <v>329</v>
      </c>
      <c r="H16" s="695" t="s">
        <v>330</v>
      </c>
      <c r="I16" s="695" t="s">
        <v>331</v>
      </c>
      <c r="J16" s="695" t="s">
        <v>332</v>
      </c>
      <c r="K16" s="695" t="s">
        <v>333</v>
      </c>
      <c r="L16" s="717" t="s">
        <v>334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335</v>
      </c>
      <c r="F17" s="696"/>
      <c r="G17" s="696" t="s">
        <v>336</v>
      </c>
      <c r="H17" s="696" t="s">
        <v>337</v>
      </c>
      <c r="I17" s="696" t="s">
        <v>338</v>
      </c>
      <c r="J17" s="696" t="s">
        <v>339</v>
      </c>
      <c r="K17" s="696" t="s">
        <v>340</v>
      </c>
      <c r="L17" s="718" t="s">
        <v>341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/>
      <c r="AT17" s="765"/>
      <c r="AU17" s="734"/>
      <c r="AV17" s="571"/>
      <c r="AW17" s="788">
        <v>2</v>
      </c>
      <c r="AX17" s="788">
        <v>1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0.34</v>
      </c>
      <c r="BL17" s="792">
        <v>0.1</v>
      </c>
      <c r="BM17" s="792">
        <v>0.51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61.7647058823529</v>
      </c>
      <c r="CN17" s="845">
        <f t="shared" si="17"/>
        <v>280</v>
      </c>
      <c r="CO17" s="845">
        <f t="shared" si="18"/>
        <v>27.4509803921569</v>
      </c>
      <c r="CP17" s="845">
        <f t="shared" si="19"/>
        <v>82.3529411764706</v>
      </c>
      <c r="CQ17" s="846">
        <f t="shared" si="7"/>
        <v>280</v>
      </c>
      <c r="CR17" s="847">
        <f t="shared" si="20"/>
        <v>210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342</v>
      </c>
      <c r="E18" s="698" t="s">
        <v>343</v>
      </c>
      <c r="F18" s="696"/>
      <c r="G18" s="696" t="s">
        <v>344</v>
      </c>
      <c r="H18" s="696" t="s">
        <v>345</v>
      </c>
      <c r="I18" s="696" t="s">
        <v>346</v>
      </c>
      <c r="J18" s="696" t="s">
        <v>347</v>
      </c>
      <c r="K18" s="696" t="s">
        <v>348</v>
      </c>
      <c r="L18" s="718" t="s">
        <v>349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2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4</v>
      </c>
      <c r="BS18" s="803">
        <f t="shared" si="9"/>
        <v>3</v>
      </c>
      <c r="BT18" s="803">
        <f t="shared" si="9"/>
        <v>1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4</v>
      </c>
      <c r="CG18" s="818">
        <f t="shared" si="12"/>
        <v>3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121.739130434783</v>
      </c>
      <c r="CN18" s="837">
        <f t="shared" si="17"/>
        <v>700</v>
      </c>
      <c r="CO18" s="837">
        <f t="shared" si="18"/>
        <v>31.8181818181818</v>
      </c>
      <c r="CP18" s="837">
        <f t="shared" si="19"/>
        <v>280</v>
      </c>
      <c r="CQ18" s="838">
        <f t="shared" si="7"/>
        <v>280</v>
      </c>
      <c r="CR18" s="839">
        <f t="shared" si="20"/>
        <v>700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233</v>
      </c>
      <c r="G2" s="605"/>
      <c r="H2" s="605"/>
      <c r="I2" s="605"/>
      <c r="J2" s="605"/>
      <c r="K2" s="633"/>
      <c r="L2" s="633"/>
      <c r="M2" s="551" t="s">
        <v>234</v>
      </c>
      <c r="N2" s="605"/>
      <c r="O2" s="605"/>
      <c r="P2" s="605"/>
      <c r="Q2" s="605"/>
      <c r="R2" s="605"/>
      <c r="S2" s="633"/>
      <c r="T2" s="635" t="s">
        <v>235</v>
      </c>
      <c r="U2" s="551" t="s">
        <v>236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238</v>
      </c>
      <c r="C4" s="609"/>
      <c r="D4" s="610" t="s">
        <v>239</v>
      </c>
      <c r="E4" s="611" t="s">
        <v>240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241</v>
      </c>
      <c r="V4" s="641" t="s">
        <v>242</v>
      </c>
      <c r="W4" s="641" t="s">
        <v>243</v>
      </c>
      <c r="X4" s="641" t="s">
        <v>244</v>
      </c>
      <c r="Y4" s="641" t="s">
        <v>245</v>
      </c>
      <c r="Z4" s="658"/>
      <c r="AA4" s="659"/>
    </row>
    <row r="5" s="501" customFormat="1" ht="99.95" customHeight="1" spans="2:27">
      <c r="B5" s="614"/>
      <c r="C5" s="615"/>
      <c r="D5" s="616" t="s">
        <v>246</v>
      </c>
      <c r="E5" s="617" t="s">
        <v>247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248</v>
      </c>
      <c r="V5" s="645" t="s">
        <v>249</v>
      </c>
      <c r="W5" s="645" t="s">
        <v>250</v>
      </c>
      <c r="X5" s="645" t="s">
        <v>251</v>
      </c>
      <c r="Y5" s="645" t="s">
        <v>252</v>
      </c>
      <c r="Z5" s="660"/>
      <c r="AA5" s="661"/>
    </row>
    <row r="6" s="501" customFormat="1" ht="99.95" customHeight="1" spans="2:27">
      <c r="B6" s="614"/>
      <c r="C6" s="615"/>
      <c r="D6" s="616" t="s">
        <v>253</v>
      </c>
      <c r="E6" s="620" t="s">
        <v>254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255</v>
      </c>
      <c r="V6" s="645" t="s">
        <v>256</v>
      </c>
      <c r="W6" s="645" t="s">
        <v>257</v>
      </c>
      <c r="X6" s="645" t="s">
        <v>258</v>
      </c>
      <c r="Y6" s="645" t="s">
        <v>259</v>
      </c>
      <c r="Z6" s="660"/>
      <c r="AA6" s="661"/>
    </row>
    <row r="7" s="501" customFormat="1" ht="99.95" customHeight="1" spans="2:27">
      <c r="B7" s="621"/>
      <c r="C7" s="622"/>
      <c r="D7" s="623" t="s">
        <v>260</v>
      </c>
      <c r="E7" s="624" t="s">
        <v>260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261</v>
      </c>
      <c r="V7" s="649" t="s">
        <v>262</v>
      </c>
      <c r="W7" s="649" t="s">
        <v>263</v>
      </c>
      <c r="X7" s="649" t="s">
        <v>264</v>
      </c>
      <c r="Y7" s="649" t="s">
        <v>265</v>
      </c>
      <c r="Z7" s="662"/>
      <c r="AA7" s="663"/>
    </row>
    <row r="8" s="501" customFormat="1" ht="99.95" customHeight="1" spans="2:27">
      <c r="B8" s="504" t="s">
        <v>266</v>
      </c>
      <c r="C8" s="609"/>
      <c r="D8" s="627" t="s">
        <v>267</v>
      </c>
      <c r="E8" s="611" t="s">
        <v>268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269</v>
      </c>
      <c r="V8" s="641" t="s">
        <v>270</v>
      </c>
      <c r="W8" s="641" t="s">
        <v>271</v>
      </c>
      <c r="X8" s="641" t="s">
        <v>272</v>
      </c>
      <c r="Y8" s="641" t="s">
        <v>273</v>
      </c>
      <c r="Z8" s="664"/>
      <c r="AA8" s="665"/>
    </row>
    <row r="9" s="501" customFormat="1" ht="99.95" customHeight="1" spans="2:27">
      <c r="B9" s="628"/>
      <c r="C9" s="615"/>
      <c r="D9" s="616" t="s">
        <v>274</v>
      </c>
      <c r="E9" s="617" t="s">
        <v>275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276</v>
      </c>
      <c r="V9" s="645" t="s">
        <v>277</v>
      </c>
      <c r="W9" s="645" t="s">
        <v>278</v>
      </c>
      <c r="X9" s="645" t="s">
        <v>279</v>
      </c>
      <c r="Y9" s="645" t="s">
        <v>280</v>
      </c>
      <c r="Z9" s="660"/>
      <c r="AA9" s="661"/>
    </row>
    <row r="10" s="501" customFormat="1" ht="99.95" customHeight="1" spans="2:27">
      <c r="B10" s="628"/>
      <c r="C10" s="615"/>
      <c r="D10" s="616" t="s">
        <v>281</v>
      </c>
      <c r="E10" s="617" t="s">
        <v>282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283</v>
      </c>
      <c r="V10" s="645" t="s">
        <v>284</v>
      </c>
      <c r="W10" s="645" t="s">
        <v>285</v>
      </c>
      <c r="X10" s="645" t="s">
        <v>286</v>
      </c>
      <c r="Y10" s="645" t="s">
        <v>287</v>
      </c>
      <c r="Z10" s="660"/>
      <c r="AA10" s="661"/>
    </row>
    <row r="11" s="501" customFormat="1" ht="99.95" customHeight="1" spans="2:27">
      <c r="B11" s="628"/>
      <c r="C11" s="615"/>
      <c r="D11" s="616" t="s">
        <v>288</v>
      </c>
      <c r="E11" s="629" t="s">
        <v>289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290</v>
      </c>
      <c r="V11" s="645" t="s">
        <v>291</v>
      </c>
      <c r="W11" s="645" t="s">
        <v>292</v>
      </c>
      <c r="X11" s="645" t="s">
        <v>293</v>
      </c>
      <c r="Y11" s="645" t="s">
        <v>294</v>
      </c>
      <c r="Z11" s="666"/>
      <c r="AA11" s="667"/>
    </row>
    <row r="12" s="501" customFormat="1" ht="99.95" customHeight="1" spans="2:27">
      <c r="B12" s="628"/>
      <c r="C12" s="615"/>
      <c r="D12" s="616" t="s">
        <v>295</v>
      </c>
      <c r="E12" s="629" t="s">
        <v>296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297</v>
      </c>
      <c r="W12" s="652" t="s">
        <v>298</v>
      </c>
      <c r="X12" s="652" t="s">
        <v>299</v>
      </c>
      <c r="Y12" s="652" t="s">
        <v>300</v>
      </c>
      <c r="Z12" s="668" t="s">
        <v>301</v>
      </c>
      <c r="AA12" s="669" t="s">
        <v>302</v>
      </c>
    </row>
    <row r="13" s="501" customFormat="1" ht="99.95" customHeight="1" spans="2:27">
      <c r="B13" s="628"/>
      <c r="C13" s="615"/>
      <c r="D13" s="616" t="s">
        <v>303</v>
      </c>
      <c r="E13" s="629" t="s">
        <v>304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305</v>
      </c>
      <c r="W13" s="652" t="s">
        <v>306</v>
      </c>
      <c r="X13" s="652" t="s">
        <v>307</v>
      </c>
      <c r="Y13" s="652" t="s">
        <v>308</v>
      </c>
      <c r="Z13" s="668" t="s">
        <v>309</v>
      </c>
      <c r="AA13" s="669" t="s">
        <v>310</v>
      </c>
    </row>
    <row r="14" s="501" customFormat="1" ht="99.95" customHeight="1" spans="2:27">
      <c r="B14" s="628"/>
      <c r="C14" s="615"/>
      <c r="D14" s="616" t="s">
        <v>311</v>
      </c>
      <c r="E14" s="629" t="s">
        <v>312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313</v>
      </c>
      <c r="W14" s="652" t="s">
        <v>314</v>
      </c>
      <c r="X14" s="652" t="s">
        <v>315</v>
      </c>
      <c r="Y14" s="652" t="s">
        <v>316</v>
      </c>
      <c r="Z14" s="668" t="s">
        <v>317</v>
      </c>
      <c r="AA14" s="669" t="s">
        <v>318</v>
      </c>
    </row>
    <row r="15" s="501" customFormat="1" ht="99.95" customHeight="1" spans="2:27">
      <c r="B15" s="628"/>
      <c r="C15" s="615"/>
      <c r="D15" s="616" t="s">
        <v>319</v>
      </c>
      <c r="E15" s="629" t="s">
        <v>320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321</v>
      </c>
      <c r="W15" s="652" t="s">
        <v>322</v>
      </c>
      <c r="X15" s="652" t="s">
        <v>323</v>
      </c>
      <c r="Y15" s="652" t="s">
        <v>324</v>
      </c>
      <c r="Z15" s="668" t="s">
        <v>325</v>
      </c>
      <c r="AA15" s="669" t="s">
        <v>326</v>
      </c>
    </row>
    <row r="16" s="501" customFormat="1" ht="99.95" customHeight="1" spans="2:27">
      <c r="B16" s="628"/>
      <c r="C16" s="615"/>
      <c r="D16" s="616" t="s">
        <v>327</v>
      </c>
      <c r="E16" s="629" t="s">
        <v>328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329</v>
      </c>
      <c r="W16" s="652" t="s">
        <v>330</v>
      </c>
      <c r="X16" s="652" t="s">
        <v>331</v>
      </c>
      <c r="Y16" s="652" t="s">
        <v>332</v>
      </c>
      <c r="Z16" s="668" t="s">
        <v>333</v>
      </c>
      <c r="AA16" s="669" t="s">
        <v>334</v>
      </c>
    </row>
    <row r="17" s="501" customFormat="1" ht="99.95" customHeight="1" spans="2:27">
      <c r="B17" s="628"/>
      <c r="C17" s="615"/>
      <c r="D17" s="616" t="s">
        <v>212</v>
      </c>
      <c r="E17" s="629" t="s">
        <v>335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336</v>
      </c>
      <c r="W17" s="652" t="s">
        <v>337</v>
      </c>
      <c r="X17" s="652" t="s">
        <v>338</v>
      </c>
      <c r="Y17" s="652" t="s">
        <v>339</v>
      </c>
      <c r="Z17" s="668" t="s">
        <v>340</v>
      </c>
      <c r="AA17" s="669" t="s">
        <v>341</v>
      </c>
    </row>
    <row r="18" s="501" customFormat="1" ht="99.95" customHeight="1" spans="2:27">
      <c r="B18" s="630"/>
      <c r="C18" s="622"/>
      <c r="D18" s="631" t="s">
        <v>342</v>
      </c>
      <c r="E18" s="632" t="s">
        <v>343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344</v>
      </c>
      <c r="W18" s="654" t="s">
        <v>345</v>
      </c>
      <c r="X18" s="654" t="s">
        <v>346</v>
      </c>
      <c r="Y18" s="654" t="s">
        <v>347</v>
      </c>
      <c r="Z18" s="670" t="s">
        <v>348</v>
      </c>
      <c r="AA18" s="671" t="s">
        <v>349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47" activePane="bottomRight" state="frozen"/>
      <selection/>
      <selection pane="topRight"/>
      <selection pane="bottomLeft"/>
      <selection pane="bottomRight" activeCell="R73" sqref="R7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350</v>
      </c>
      <c r="E2" s="551" t="s">
        <v>350</v>
      </c>
      <c r="F2" s="551" t="s">
        <v>351</v>
      </c>
      <c r="G2" s="551" t="s">
        <v>352</v>
      </c>
      <c r="H2" s="551" t="s">
        <v>236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353</v>
      </c>
      <c r="C3" s="505"/>
      <c r="D3" s="552" t="s">
        <v>354</v>
      </c>
      <c r="E3" s="552" t="s">
        <v>355</v>
      </c>
      <c r="F3" s="548" t="s">
        <v>181</v>
      </c>
      <c r="G3" s="507" t="s">
        <v>181</v>
      </c>
      <c r="H3" s="508" t="s">
        <v>356</v>
      </c>
      <c r="I3" s="563">
        <v>3</v>
      </c>
      <c r="J3" s="564">
        <v>13</v>
      </c>
      <c r="K3" s="564"/>
      <c r="L3" s="563">
        <v>1</v>
      </c>
      <c r="M3" s="563">
        <v>1</v>
      </c>
      <c r="N3" s="565">
        <v>2</v>
      </c>
      <c r="O3" s="565">
        <v>3</v>
      </c>
      <c r="P3" s="565">
        <v>0.34</v>
      </c>
      <c r="Q3" s="584">
        <f t="shared" ref="Q3:Q34" si="0">IF($A$1="补货",I3+J3+K3,I3)</f>
        <v>3</v>
      </c>
      <c r="R3" s="564"/>
      <c r="S3" s="584">
        <f>Q3+R3</f>
        <v>3</v>
      </c>
      <c r="T3" s="585">
        <f>IF(P3&lt;&gt;0,S3/P3*7,"-")</f>
        <v>61.7647058823529</v>
      </c>
      <c r="U3">
        <v>1980</v>
      </c>
      <c r="V3" t="s">
        <v>31</v>
      </c>
    </row>
    <row r="4" ht="80.1" customHeight="1" spans="2:22">
      <c r="B4" s="509"/>
      <c r="C4" s="510"/>
      <c r="D4" s="553" t="s">
        <v>357</v>
      </c>
      <c r="E4" s="553" t="s">
        <v>358</v>
      </c>
      <c r="F4" s="554" t="s">
        <v>181</v>
      </c>
      <c r="G4" s="512" t="s">
        <v>181</v>
      </c>
      <c r="H4" s="513" t="s">
        <v>359</v>
      </c>
      <c r="I4" s="566">
        <v>4</v>
      </c>
      <c r="J4" s="567">
        <v>35</v>
      </c>
      <c r="K4" s="567"/>
      <c r="L4" s="566">
        <v>4</v>
      </c>
      <c r="M4" s="566">
        <v>12</v>
      </c>
      <c r="N4" s="568">
        <v>23</v>
      </c>
      <c r="O4" s="568">
        <v>29</v>
      </c>
      <c r="P4" s="568">
        <v>2.7</v>
      </c>
      <c r="Q4" s="586">
        <f t="shared" si="0"/>
        <v>4</v>
      </c>
      <c r="R4" s="567">
        <v>4</v>
      </c>
      <c r="S4" s="587">
        <f>Q4+R4</f>
        <v>8</v>
      </c>
      <c r="T4" s="588">
        <f>IF(P4&lt;&gt;0,S4/P4*7,"-")</f>
        <v>20.7407407407407</v>
      </c>
      <c r="U4">
        <v>1980</v>
      </c>
      <c r="V4" t="s">
        <v>31</v>
      </c>
    </row>
    <row r="5" spans="2:22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2</v>
      </c>
      <c r="R5" s="564"/>
      <c r="S5" s="584">
        <f t="shared" ref="S5:S43" si="1">Q5+R5</f>
        <v>2</v>
      </c>
      <c r="T5" s="585">
        <f t="shared" ref="T5:T43" si="2">IF(P5&lt;&gt;0,S5/P5*7,"-")</f>
        <v>700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66">
        <v>3</v>
      </c>
      <c r="J7" s="567">
        <v>17</v>
      </c>
      <c r="K7" s="567"/>
      <c r="L7" s="566">
        <v>1</v>
      </c>
      <c r="M7" s="566">
        <v>3</v>
      </c>
      <c r="N7" s="568">
        <v>3</v>
      </c>
      <c r="O7" s="568">
        <v>3</v>
      </c>
      <c r="P7" s="568">
        <v>0.51</v>
      </c>
      <c r="Q7" s="586">
        <f t="shared" si="0"/>
        <v>3</v>
      </c>
      <c r="R7" s="567"/>
      <c r="S7" s="587">
        <f t="shared" si="1"/>
        <v>3</v>
      </c>
      <c r="T7" s="588">
        <f t="shared" si="2"/>
        <v>41.1764705882353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66">
        <v>3</v>
      </c>
      <c r="J8" s="567">
        <v>4</v>
      </c>
      <c r="K8" s="567"/>
      <c r="L8" s="566"/>
      <c r="M8" s="566"/>
      <c r="N8" s="568"/>
      <c r="O8" s="568">
        <v>2</v>
      </c>
      <c r="P8" s="568">
        <v>0.03</v>
      </c>
      <c r="Q8" s="586">
        <f t="shared" si="0"/>
        <v>3</v>
      </c>
      <c r="R8" s="567"/>
      <c r="S8" s="587">
        <f t="shared" si="1"/>
        <v>3</v>
      </c>
      <c r="T8" s="588">
        <f t="shared" si="2"/>
        <v>700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3</v>
      </c>
      <c r="R9" s="567"/>
      <c r="S9" s="587">
        <f t="shared" si="1"/>
        <v>3</v>
      </c>
      <c r="T9" s="588">
        <f t="shared" si="2"/>
        <v>72.4137931034483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3</v>
      </c>
      <c r="R10" s="567"/>
      <c r="S10" s="587">
        <f t="shared" si="1"/>
        <v>3</v>
      </c>
      <c r="T10" s="588">
        <f t="shared" si="2"/>
        <v>105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374</v>
      </c>
      <c r="H11" s="521" t="s">
        <v>375</v>
      </c>
      <c r="I11" s="569">
        <v>6</v>
      </c>
      <c r="J11" s="570">
        <v>24</v>
      </c>
      <c r="K11" s="570"/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6</v>
      </c>
      <c r="R11" s="570"/>
      <c r="S11" s="590">
        <f t="shared" si="1"/>
        <v>6</v>
      </c>
      <c r="T11" s="591">
        <f t="shared" si="2"/>
        <v>127.272727272727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44.8717948717949</v>
      </c>
      <c r="U12">
        <v>2580</v>
      </c>
      <c r="V12" t="s">
        <v>31</v>
      </c>
    </row>
    <row r="13" spans="2:22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700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4</v>
      </c>
      <c r="R16" s="567"/>
      <c r="S16" s="587">
        <f t="shared" si="1"/>
        <v>4</v>
      </c>
      <c r="T16" s="588">
        <f t="shared" si="2"/>
        <v>280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66">
        <v>3</v>
      </c>
      <c r="J17" s="567">
        <v>10</v>
      </c>
      <c r="K17" s="567"/>
      <c r="L17" s="566">
        <v>1</v>
      </c>
      <c r="M17" s="566">
        <v>1</v>
      </c>
      <c r="N17" s="568">
        <v>1</v>
      </c>
      <c r="O17" s="568">
        <v>1</v>
      </c>
      <c r="P17" s="568">
        <v>0.27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77.7777777777778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66">
        <v>2</v>
      </c>
      <c r="J18" s="567">
        <v>8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2</v>
      </c>
      <c r="R18" s="567"/>
      <c r="S18" s="587">
        <f t="shared" si="1"/>
        <v>2</v>
      </c>
      <c r="T18" s="588">
        <f t="shared" si="2"/>
        <v>82.3529411764706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374</v>
      </c>
      <c r="H19" s="521" t="s">
        <v>385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4</v>
      </c>
      <c r="R19" s="570"/>
      <c r="S19" s="590">
        <f t="shared" si="1"/>
        <v>4</v>
      </c>
      <c r="T19" s="591">
        <f t="shared" si="2"/>
        <v>200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77">
        <v>3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32.3076923076923</v>
      </c>
      <c r="U20">
        <v>2580</v>
      </c>
      <c r="V20" t="s">
        <v>31</v>
      </c>
    </row>
    <row r="21" spans="2:22">
      <c r="B21" s="509" t="s">
        <v>387</v>
      </c>
      <c r="C21" s="510"/>
      <c r="D21" s="516" t="s">
        <v>388</v>
      </c>
      <c r="E21" s="516" t="s">
        <v>33</v>
      </c>
      <c r="F21" s="555">
        <v>23</v>
      </c>
      <c r="G21" s="555" t="s">
        <v>362</v>
      </c>
      <c r="H21" s="556" t="s">
        <v>389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2</v>
      </c>
      <c r="R21" s="581"/>
      <c r="S21" s="596">
        <f t="shared" si="1"/>
        <v>2</v>
      </c>
      <c r="T21" s="597">
        <f t="shared" si="2"/>
        <v>30.4347826086956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66">
        <v>5</v>
      </c>
      <c r="J22" s="567">
        <v>8</v>
      </c>
      <c r="K22" s="567"/>
      <c r="L22" s="566"/>
      <c r="M22" s="566">
        <v>5</v>
      </c>
      <c r="N22" s="568">
        <v>7</v>
      </c>
      <c r="O22" s="568">
        <v>10</v>
      </c>
      <c r="P22" s="568">
        <v>0.75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46.6666666666667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66">
        <v>3</v>
      </c>
      <c r="J23" s="567">
        <v>31</v>
      </c>
      <c r="K23" s="567"/>
      <c r="L23" s="566">
        <v>1</v>
      </c>
      <c r="M23" s="566">
        <v>3</v>
      </c>
      <c r="N23" s="568">
        <v>7</v>
      </c>
      <c r="O23" s="568">
        <v>9</v>
      </c>
      <c r="P23" s="568">
        <v>0.75</v>
      </c>
      <c r="Q23" s="586">
        <f t="shared" si="0"/>
        <v>3</v>
      </c>
      <c r="R23" s="567"/>
      <c r="S23" s="587">
        <f t="shared" si="1"/>
        <v>3</v>
      </c>
      <c r="T23" s="588">
        <f t="shared" si="2"/>
        <v>28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10</v>
      </c>
      <c r="P24" s="568">
        <v>0.54</v>
      </c>
      <c r="Q24" s="586">
        <f t="shared" si="0"/>
        <v>3</v>
      </c>
      <c r="R24" s="567"/>
      <c r="S24" s="587">
        <f t="shared" si="1"/>
        <v>3</v>
      </c>
      <c r="T24" s="588">
        <f t="shared" si="2"/>
        <v>38.8888888888889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66">
        <v>5</v>
      </c>
      <c r="J25" s="567">
        <v>11</v>
      </c>
      <c r="K25" s="567"/>
      <c r="L25" s="566"/>
      <c r="M25" s="566">
        <v>6</v>
      </c>
      <c r="N25" s="568">
        <v>11</v>
      </c>
      <c r="O25" s="568">
        <v>15</v>
      </c>
      <c r="P25" s="568">
        <v>1.04</v>
      </c>
      <c r="Q25" s="586">
        <f t="shared" si="0"/>
        <v>5</v>
      </c>
      <c r="R25" s="567"/>
      <c r="S25" s="587">
        <f t="shared" si="1"/>
        <v>5</v>
      </c>
      <c r="T25" s="588">
        <f t="shared" si="2"/>
        <v>33.6538461538462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66">
        <v>4</v>
      </c>
      <c r="J26" s="567">
        <v>23</v>
      </c>
      <c r="K26" s="567"/>
      <c r="L26" s="566">
        <v>1</v>
      </c>
      <c r="M26" s="566">
        <v>4</v>
      </c>
      <c r="N26" s="568">
        <v>7</v>
      </c>
      <c r="O26" s="568">
        <v>8</v>
      </c>
      <c r="P26" s="568">
        <v>0.8</v>
      </c>
      <c r="Q26" s="586">
        <f t="shared" si="0"/>
        <v>4</v>
      </c>
      <c r="R26" s="567"/>
      <c r="S26" s="587">
        <f t="shared" si="1"/>
        <v>4</v>
      </c>
      <c r="T26" s="588">
        <f t="shared" si="2"/>
        <v>35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69">
        <v>6</v>
      </c>
      <c r="J27" s="570">
        <v>13</v>
      </c>
      <c r="K27" s="570"/>
      <c r="L27" s="569">
        <v>1</v>
      </c>
      <c r="M27" s="569">
        <v>6</v>
      </c>
      <c r="N27" s="571">
        <v>13</v>
      </c>
      <c r="O27" s="571">
        <v>13</v>
      </c>
      <c r="P27" s="571">
        <v>1.23</v>
      </c>
      <c r="Q27" s="589">
        <f t="shared" si="0"/>
        <v>6</v>
      </c>
      <c r="R27" s="570"/>
      <c r="S27" s="590">
        <f t="shared" si="1"/>
        <v>6</v>
      </c>
      <c r="T27" s="591">
        <f t="shared" si="2"/>
        <v>34.1463414634146</v>
      </c>
      <c r="U27">
        <v>2780</v>
      </c>
      <c r="V27" t="s">
        <v>31</v>
      </c>
    </row>
    <row r="28" spans="2:22">
      <c r="B28" s="509"/>
      <c r="C28" s="522"/>
      <c r="D28" s="557" t="s">
        <v>396</v>
      </c>
      <c r="E28" s="557" t="s">
        <v>397</v>
      </c>
      <c r="F28" s="524">
        <v>23</v>
      </c>
      <c r="G28" s="524" t="s">
        <v>362</v>
      </c>
      <c r="H28" s="525" t="s">
        <v>398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364</v>
      </c>
      <c r="H29" s="517" t="s">
        <v>399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366</v>
      </c>
      <c r="H30" s="517" t="s">
        <v>400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368</v>
      </c>
      <c r="H31" s="517" t="s">
        <v>401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370</v>
      </c>
      <c r="H32" s="517" t="s">
        <v>402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372</v>
      </c>
      <c r="H33" s="517" t="s">
        <v>403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374</v>
      </c>
      <c r="H34" s="521" t="s">
        <v>404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405</v>
      </c>
      <c r="E35" s="557" t="s">
        <v>406</v>
      </c>
      <c r="F35" s="524">
        <v>23</v>
      </c>
      <c r="G35" s="524" t="s">
        <v>362</v>
      </c>
      <c r="H35" s="525" t="s">
        <v>407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364</v>
      </c>
      <c r="H36" s="517" t="s">
        <v>408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366</v>
      </c>
      <c r="H37" s="517" t="s">
        <v>409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368</v>
      </c>
      <c r="H38" s="517" t="s">
        <v>410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370</v>
      </c>
      <c r="H39" s="517" t="s">
        <v>411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372</v>
      </c>
      <c r="H40" s="517" t="s">
        <v>412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4</v>
      </c>
      <c r="O40" s="568">
        <v>5</v>
      </c>
      <c r="P40" s="568">
        <v>0.51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41.1764705882353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374</v>
      </c>
      <c r="H41" s="530" t="s">
        <v>413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0.74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9.45945945945946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280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43.75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5</v>
      </c>
      <c r="R47" s="567"/>
      <c r="S47" s="587">
        <f t="shared" si="4"/>
        <v>5</v>
      </c>
      <c r="T47" s="588">
        <f t="shared" si="5"/>
        <v>205.882352941176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374</v>
      </c>
      <c r="H48" s="521" t="s">
        <v>422</v>
      </c>
      <c r="I48" s="569">
        <v>3</v>
      </c>
      <c r="J48" s="570">
        <v>3</v>
      </c>
      <c r="K48" s="570"/>
      <c r="L48" s="569"/>
      <c r="M48" s="569">
        <v>2</v>
      </c>
      <c r="N48" s="571">
        <v>6</v>
      </c>
      <c r="O48" s="571">
        <v>9</v>
      </c>
      <c r="P48" s="571">
        <v>0.49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42.8571428571429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31</v>
      </c>
    </row>
    <row r="50" spans="2:22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73">
        <v>2</v>
      </c>
      <c r="J50" s="574">
        <v>15</v>
      </c>
      <c r="K50" s="574"/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46.6666666666667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280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66">
        <v>4</v>
      </c>
      <c r="J52" s="567"/>
      <c r="K52" s="567"/>
      <c r="L52" s="566"/>
      <c r="M52" s="566">
        <v>1</v>
      </c>
      <c r="N52" s="568">
        <v>1</v>
      </c>
      <c r="O52" s="568">
        <v>3</v>
      </c>
      <c r="P52" s="568">
        <v>0.15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186.666666666667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51.8518518518518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4</v>
      </c>
      <c r="R54" s="567"/>
      <c r="S54" s="587">
        <f t="shared" si="6"/>
        <v>4</v>
      </c>
      <c r="T54" s="588">
        <f t="shared" si="7"/>
        <v>77.7777777777778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66">
        <v>1</v>
      </c>
      <c r="J55" s="567">
        <v>7</v>
      </c>
      <c r="K55" s="567"/>
      <c r="L55" s="566">
        <v>1</v>
      </c>
      <c r="M55" s="566">
        <v>3</v>
      </c>
      <c r="N55" s="568">
        <v>5</v>
      </c>
      <c r="O55" s="568">
        <v>6</v>
      </c>
      <c r="P55" s="568">
        <v>0.98</v>
      </c>
      <c r="Q55" s="586">
        <f t="shared" si="3"/>
        <v>1</v>
      </c>
      <c r="R55" s="567">
        <v>2</v>
      </c>
      <c r="S55" s="587">
        <f t="shared" si="6"/>
        <v>3</v>
      </c>
      <c r="T55" s="588">
        <f t="shared" si="7"/>
        <v>21.4285714285714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374</v>
      </c>
      <c r="H56" s="521" t="s">
        <v>430</v>
      </c>
      <c r="I56" s="569">
        <v>2</v>
      </c>
      <c r="J56" s="570">
        <v>16</v>
      </c>
      <c r="K56" s="570"/>
      <c r="L56" s="569">
        <v>1</v>
      </c>
      <c r="M56" s="569">
        <v>2</v>
      </c>
      <c r="N56" s="571">
        <v>3</v>
      </c>
      <c r="O56" s="571">
        <v>4</v>
      </c>
      <c r="P56" s="571">
        <v>0.81</v>
      </c>
      <c r="Q56" s="589">
        <f t="shared" si="3"/>
        <v>2</v>
      </c>
      <c r="R56" s="570">
        <v>1</v>
      </c>
      <c r="S56" s="590">
        <f t="shared" si="6"/>
        <v>3</v>
      </c>
      <c r="T56" s="591">
        <f t="shared" si="7"/>
        <v>25.9259259259259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700</v>
      </c>
      <c r="U57">
        <v>2580</v>
      </c>
      <c r="V57" t="s">
        <v>31</v>
      </c>
    </row>
    <row r="58" spans="2:22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2</v>
      </c>
      <c r="R61" s="567"/>
      <c r="S61" s="587">
        <f t="shared" si="8"/>
        <v>2</v>
      </c>
      <c r="T61" s="588" t="str">
        <f t="shared" si="9"/>
        <v>-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186.666666666667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116.666666666667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374</v>
      </c>
      <c r="H64" s="521" t="s">
        <v>439</v>
      </c>
      <c r="I64" s="569">
        <v>2</v>
      </c>
      <c r="J64" s="570">
        <v>10</v>
      </c>
      <c r="K64" s="570"/>
      <c r="L64" s="569"/>
      <c r="M64" s="569">
        <v>1</v>
      </c>
      <c r="N64" s="571">
        <v>2</v>
      </c>
      <c r="O64" s="571">
        <v>3</v>
      </c>
      <c r="P64" s="571">
        <v>0.19</v>
      </c>
      <c r="Q64" s="589">
        <f t="shared" si="3"/>
        <v>2</v>
      </c>
      <c r="R64" s="570"/>
      <c r="S64" s="590">
        <f t="shared" si="8"/>
        <v>2</v>
      </c>
      <c r="T64" s="591">
        <f t="shared" si="9"/>
        <v>73.6842105263158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82.3529411764706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2</v>
      </c>
      <c r="R67" s="567"/>
      <c r="S67" s="587">
        <f t="shared" si="8"/>
        <v>2</v>
      </c>
      <c r="T67" s="588">
        <f t="shared" si="9"/>
        <v>700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175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210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374</v>
      </c>
      <c r="H72" s="517" t="s">
        <v>448</v>
      </c>
      <c r="I72" s="566">
        <v>1</v>
      </c>
      <c r="J72" s="567">
        <v>2</v>
      </c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1.04</v>
      </c>
      <c r="Q72" s="586">
        <f t="shared" si="10"/>
        <v>1</v>
      </c>
      <c r="R72" s="567">
        <v>2</v>
      </c>
      <c r="S72" s="587">
        <f t="shared" si="11"/>
        <v>3</v>
      </c>
      <c r="T72" s="588">
        <f t="shared" si="12"/>
        <v>20.1923076923077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376</v>
      </c>
      <c r="H73" s="530" t="s">
        <v>449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58.3333333333333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1400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4</v>
      </c>
      <c r="R79" s="567"/>
      <c r="S79" s="587">
        <f t="shared" si="11"/>
        <v>4</v>
      </c>
      <c r="T79" s="588">
        <f t="shared" si="12"/>
        <v>77.7777777777778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460</v>
      </c>
      <c r="H80" s="549" t="s">
        <v>461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82.3529411764706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350</v>
      </c>
      <c r="E2" s="503" t="s">
        <v>350</v>
      </c>
      <c r="F2" s="503" t="s">
        <v>351</v>
      </c>
      <c r="G2" s="503" t="s">
        <v>352</v>
      </c>
      <c r="H2" s="503" t="s">
        <v>236</v>
      </c>
      <c r="I2" s="503" t="s">
        <v>10</v>
      </c>
      <c r="J2" s="503" t="s">
        <v>234</v>
      </c>
      <c r="K2" s="532" t="s">
        <v>235</v>
      </c>
    </row>
    <row r="3" ht="80.1" customHeight="1" spans="2:11">
      <c r="B3" s="504" t="s">
        <v>353</v>
      </c>
      <c r="C3" s="505"/>
      <c r="D3" s="506" t="s">
        <v>354</v>
      </c>
      <c r="E3" s="506" t="s">
        <v>355</v>
      </c>
      <c r="F3" s="507" t="s">
        <v>181</v>
      </c>
      <c r="G3" s="507" t="s">
        <v>181</v>
      </c>
      <c r="H3" s="508" t="s">
        <v>356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357</v>
      </c>
      <c r="E4" s="511" t="s">
        <v>358</v>
      </c>
      <c r="F4" s="512" t="s">
        <v>181</v>
      </c>
      <c r="G4" s="512" t="s">
        <v>181</v>
      </c>
      <c r="H4" s="513" t="s">
        <v>359</v>
      </c>
      <c r="I4" s="536">
        <f>'在庫（雨靴等）'!R4</f>
        <v>4</v>
      </c>
      <c r="J4" s="537">
        <v>29.5</v>
      </c>
      <c r="K4" s="538">
        <f>I4*J4</f>
        <v>118</v>
      </c>
    </row>
    <row r="5" ht="35.25" spans="2:11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374</v>
      </c>
      <c r="H11" s="519" t="s">
        <v>375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374</v>
      </c>
      <c r="H19" s="519" t="s">
        <v>385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387</v>
      </c>
      <c r="C21" s="522"/>
      <c r="D21" s="523" t="s">
        <v>388</v>
      </c>
      <c r="E21" s="523" t="s">
        <v>33</v>
      </c>
      <c r="F21" s="524">
        <v>23</v>
      </c>
      <c r="G21" s="524" t="s">
        <v>362</v>
      </c>
      <c r="H21" s="525" t="s">
        <v>389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396</v>
      </c>
      <c r="E28" s="523" t="s">
        <v>397</v>
      </c>
      <c r="F28" s="524">
        <v>23</v>
      </c>
      <c r="G28" s="524" t="s">
        <v>362</v>
      </c>
      <c r="H28" s="525" t="s">
        <v>389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364</v>
      </c>
      <c r="H29" s="517" t="s">
        <v>390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366</v>
      </c>
      <c r="H30" s="517" t="s">
        <v>391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368</v>
      </c>
      <c r="H31" s="517" t="s">
        <v>392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370</v>
      </c>
      <c r="H32" s="517" t="s">
        <v>393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372</v>
      </c>
      <c r="H33" s="517" t="s">
        <v>394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374</v>
      </c>
      <c r="H34" s="521" t="s">
        <v>395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405</v>
      </c>
      <c r="E35" s="523" t="s">
        <v>406</v>
      </c>
      <c r="F35" s="524">
        <v>23</v>
      </c>
      <c r="G35" s="524" t="s">
        <v>362</v>
      </c>
      <c r="H35" s="525" t="s">
        <v>407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364</v>
      </c>
      <c r="H36" s="517" t="s">
        <v>408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366</v>
      </c>
      <c r="H37" s="517" t="s">
        <v>409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368</v>
      </c>
      <c r="H38" s="517" t="s">
        <v>410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370</v>
      </c>
      <c r="H39" s="517" t="s">
        <v>411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372</v>
      </c>
      <c r="H40" s="517" t="s">
        <v>412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374</v>
      </c>
      <c r="H41" s="530" t="s">
        <v>413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374</v>
      </c>
      <c r="H48" s="519" t="s">
        <v>422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36">
        <f>'在庫（雨靴等）'!R55</f>
        <v>2</v>
      </c>
      <c r="J55" s="537">
        <v>36</v>
      </c>
      <c r="K55" s="538">
        <f t="shared" si="3"/>
        <v>72</v>
      </c>
    </row>
    <row r="56" ht="35.25" spans="2:11">
      <c r="B56" s="509"/>
      <c r="C56" s="510"/>
      <c r="D56" s="516"/>
      <c r="E56" s="516"/>
      <c r="F56" s="518">
        <v>32</v>
      </c>
      <c r="G56" s="518" t="s">
        <v>374</v>
      </c>
      <c r="H56" s="519" t="s">
        <v>430</v>
      </c>
      <c r="I56" s="536">
        <f>'在庫（雨靴等）'!R56</f>
        <v>1</v>
      </c>
      <c r="J56" s="537">
        <v>36</v>
      </c>
      <c r="K56" s="538">
        <f t="shared" si="3"/>
        <v>36</v>
      </c>
    </row>
    <row r="57" ht="35.25" spans="2:11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374</v>
      </c>
      <c r="H64" s="519" t="s">
        <v>439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374</v>
      </c>
      <c r="H72" s="519" t="s">
        <v>448</v>
      </c>
      <c r="I72" s="536">
        <f>'在庫（雨靴等）'!R72</f>
        <v>2</v>
      </c>
      <c r="J72" s="537">
        <v>36</v>
      </c>
      <c r="K72" s="538">
        <f t="shared" si="3"/>
        <v>72</v>
      </c>
    </row>
    <row r="73" ht="36" spans="2:11">
      <c r="B73" s="509"/>
      <c r="C73" s="510"/>
      <c r="D73" s="516"/>
      <c r="E73" s="516"/>
      <c r="F73" s="520">
        <v>34</v>
      </c>
      <c r="G73" s="520" t="s">
        <v>376</v>
      </c>
      <c r="H73" s="521" t="s">
        <v>449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460</v>
      </c>
      <c r="H80" s="549" t="s">
        <v>461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9</v>
      </c>
      <c r="J81" s="550"/>
      <c r="K81" s="550">
        <f>SUM(K3:K80)</f>
        <v>298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94" activePane="bottomRight" state="frozen"/>
      <selection/>
      <selection pane="topRight"/>
      <selection pane="bottomLeft"/>
      <selection pane="bottomRight" activeCell="V189" sqref="V18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462</v>
      </c>
      <c r="C1" s="429" t="s">
        <v>463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464</v>
      </c>
      <c r="C3" s="430" t="s">
        <v>465</v>
      </c>
      <c r="D3" s="431" t="s">
        <v>466</v>
      </c>
      <c r="E3" s="432" t="s">
        <v>14</v>
      </c>
      <c r="F3" s="432" t="s">
        <v>467</v>
      </c>
      <c r="G3" s="432" t="s">
        <v>468</v>
      </c>
      <c r="H3" s="432" t="s">
        <v>469</v>
      </c>
      <c r="I3" s="432" t="s">
        <v>470</v>
      </c>
      <c r="J3" s="432" t="s">
        <v>236</v>
      </c>
      <c r="K3" s="434" t="s">
        <v>471</v>
      </c>
      <c r="L3" s="432" t="s">
        <v>472</v>
      </c>
      <c r="M3" s="432" t="s">
        <v>473</v>
      </c>
      <c r="N3" s="432" t="s">
        <v>474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475</v>
      </c>
      <c r="V3" s="432" t="s">
        <v>233</v>
      </c>
      <c r="W3" s="432" t="s">
        <v>11</v>
      </c>
      <c r="X3" s="436" t="s">
        <v>12</v>
      </c>
    </row>
    <row r="4" s="425" customFormat="1" ht="50.1" customHeight="1" spans="2:25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62" t="s">
        <v>482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466.666666666667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62" t="s">
        <v>485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6</v>
      </c>
      <c r="V5" s="82"/>
      <c r="W5" s="452">
        <f t="shared" si="1"/>
        <v>6</v>
      </c>
      <c r="X5" s="453">
        <f t="shared" si="2"/>
        <v>247.058823529412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62" t="s">
        <v>488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1.05</v>
      </c>
      <c r="U6" s="452">
        <f t="shared" si="0"/>
        <v>4</v>
      </c>
      <c r="V6" s="82"/>
      <c r="W6" s="452">
        <f t="shared" si="1"/>
        <v>4</v>
      </c>
      <c r="X6" s="453">
        <f t="shared" si="2"/>
        <v>26.6666666666667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65" t="s">
        <v>491</v>
      </c>
      <c r="K7" s="65">
        <v>1380</v>
      </c>
      <c r="L7" s="439">
        <v>6</v>
      </c>
      <c r="M7" s="439"/>
      <c r="N7" s="65">
        <v>13</v>
      </c>
      <c r="O7" s="65"/>
      <c r="P7" s="440"/>
      <c r="Q7" s="440">
        <v>3</v>
      </c>
      <c r="R7" s="440">
        <v>7</v>
      </c>
      <c r="S7" s="440">
        <v>10</v>
      </c>
      <c r="T7" s="440">
        <v>0.61</v>
      </c>
      <c r="U7" s="454">
        <f t="shared" si="0"/>
        <v>6</v>
      </c>
      <c r="V7" s="84"/>
      <c r="W7" s="455">
        <f t="shared" si="1"/>
        <v>6</v>
      </c>
      <c r="X7" s="456">
        <f t="shared" si="2"/>
        <v>68.8524590163934</v>
      </c>
      <c r="Y7" t="s">
        <v>31</v>
      </c>
    </row>
    <row r="8" s="425" customFormat="1" ht="50.1" customHeight="1" spans="2:25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67" t="s">
        <v>495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62" t="s">
        <v>496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62" t="s">
        <v>497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250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65" t="s">
        <v>498</v>
      </c>
      <c r="K11" s="65">
        <v>1380</v>
      </c>
      <c r="L11" s="439">
        <v>3</v>
      </c>
      <c r="M11" s="439"/>
      <c r="N11" s="65">
        <v>2</v>
      </c>
      <c r="O11" s="65"/>
      <c r="P11" s="440">
        <v>1</v>
      </c>
      <c r="Q11" s="440">
        <v>2</v>
      </c>
      <c r="R11" s="440">
        <v>7</v>
      </c>
      <c r="S11" s="440">
        <v>7</v>
      </c>
      <c r="T11" s="440">
        <v>0.64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32.8125</v>
      </c>
      <c r="Y11" t="s">
        <v>31</v>
      </c>
    </row>
    <row r="12" s="425" customFormat="1" ht="50.1" customHeight="1" spans="2:25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67" t="s">
        <v>500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62" t="s">
        <v>501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62" t="s">
        <v>502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0.89</v>
      </c>
      <c r="U14" s="452">
        <f t="shared" si="0"/>
        <v>3</v>
      </c>
      <c r="V14" s="82"/>
      <c r="W14" s="452">
        <f t="shared" si="1"/>
        <v>3</v>
      </c>
      <c r="X14" s="453">
        <f t="shared" si="2"/>
        <v>23.5955056179775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65" t="s">
        <v>503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1</v>
      </c>
      <c r="R15" s="440">
        <v>8</v>
      </c>
      <c r="S15" s="440">
        <v>14</v>
      </c>
      <c r="T15" s="440">
        <v>0.72</v>
      </c>
      <c r="U15" s="454">
        <f t="shared" si="0"/>
        <v>6</v>
      </c>
      <c r="V15" s="84"/>
      <c r="W15" s="455">
        <f t="shared" si="1"/>
        <v>6</v>
      </c>
      <c r="X15" s="456">
        <f t="shared" si="2"/>
        <v>58.3333333333333</v>
      </c>
      <c r="Y15" t="s">
        <v>31</v>
      </c>
    </row>
    <row r="16" s="425" customFormat="1" ht="50.1" customHeight="1" spans="2:25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67" t="s">
        <v>507</v>
      </c>
      <c r="K16" s="67">
        <v>1380</v>
      </c>
      <c r="L16" s="441">
        <v>9</v>
      </c>
      <c r="M16" s="441"/>
      <c r="N16" s="67">
        <v>2</v>
      </c>
      <c r="O16" s="67"/>
      <c r="P16" s="442">
        <v>2</v>
      </c>
      <c r="Q16" s="442">
        <v>16</v>
      </c>
      <c r="R16" s="442">
        <v>42</v>
      </c>
      <c r="S16" s="442">
        <v>62</v>
      </c>
      <c r="T16" s="442">
        <v>3.85</v>
      </c>
      <c r="U16" s="457">
        <f t="shared" si="0"/>
        <v>9</v>
      </c>
      <c r="V16" s="68"/>
      <c r="W16" s="458">
        <f t="shared" si="1"/>
        <v>9</v>
      </c>
      <c r="X16" s="459">
        <f t="shared" si="2"/>
        <v>16.3636363636364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62" t="s">
        <v>509</v>
      </c>
      <c r="K17" s="62">
        <v>1380</v>
      </c>
      <c r="L17" s="437">
        <v>10</v>
      </c>
      <c r="M17" s="437"/>
      <c r="N17" s="62">
        <v>19</v>
      </c>
      <c r="O17" s="62"/>
      <c r="P17" s="438">
        <v>3</v>
      </c>
      <c r="Q17" s="438">
        <v>17</v>
      </c>
      <c r="R17" s="438">
        <v>46</v>
      </c>
      <c r="S17" s="438">
        <v>70</v>
      </c>
      <c r="T17" s="438">
        <v>5.04</v>
      </c>
      <c r="U17" s="452">
        <f t="shared" si="0"/>
        <v>10</v>
      </c>
      <c r="V17" s="82"/>
      <c r="W17" s="452">
        <f t="shared" si="1"/>
        <v>10</v>
      </c>
      <c r="X17" s="453">
        <f t="shared" si="2"/>
        <v>13.8888888888889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65" t="s">
        <v>511</v>
      </c>
      <c r="K18" s="65">
        <v>1380</v>
      </c>
      <c r="L18" s="439">
        <v>8</v>
      </c>
      <c r="M18" s="439"/>
      <c r="N18" s="65">
        <v>30</v>
      </c>
      <c r="O18" s="65"/>
      <c r="P18" s="440">
        <v>5</v>
      </c>
      <c r="Q18" s="440">
        <v>15</v>
      </c>
      <c r="R18" s="440">
        <v>36</v>
      </c>
      <c r="S18" s="440">
        <v>43</v>
      </c>
      <c r="T18" s="440">
        <v>4.43</v>
      </c>
      <c r="U18" s="454">
        <f t="shared" si="0"/>
        <v>8</v>
      </c>
      <c r="V18" s="84"/>
      <c r="W18" s="455">
        <f t="shared" si="1"/>
        <v>8</v>
      </c>
      <c r="X18" s="456">
        <f t="shared" si="2"/>
        <v>12.6410835214447</v>
      </c>
      <c r="Y18" t="s">
        <v>31</v>
      </c>
    </row>
    <row r="19" s="425" customFormat="1" ht="50.1" customHeight="1" spans="2:25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67" t="s">
        <v>515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516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62" t="s">
        <v>517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516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78" t="s">
        <v>518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516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81" t="s">
        <v>519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516</v>
      </c>
      <c r="Z22" s="425"/>
    </row>
    <row r="23" s="425" customFormat="1" ht="50.1" customHeight="1" spans="2:25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67" t="s">
        <v>522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3</v>
      </c>
      <c r="S23" s="442">
        <v>6</v>
      </c>
      <c r="T23" s="442">
        <v>0.27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129.62962962963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62" t="s">
        <v>523</v>
      </c>
      <c r="K24" s="62">
        <v>1580</v>
      </c>
      <c r="L24" s="437">
        <v>9</v>
      </c>
      <c r="M24" s="437"/>
      <c r="N24" s="62">
        <v>170</v>
      </c>
      <c r="O24" s="62"/>
      <c r="P24" s="438">
        <v>4</v>
      </c>
      <c r="Q24" s="438">
        <v>12</v>
      </c>
      <c r="R24" s="438">
        <v>29</v>
      </c>
      <c r="S24" s="438">
        <v>45</v>
      </c>
      <c r="T24" s="438">
        <v>3.5</v>
      </c>
      <c r="U24" s="452">
        <f t="shared" si="0"/>
        <v>9</v>
      </c>
      <c r="V24" s="82"/>
      <c r="W24" s="452">
        <f t="shared" si="3"/>
        <v>9</v>
      </c>
      <c r="X24" s="453">
        <f t="shared" si="4"/>
        <v>18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65" t="s">
        <v>524</v>
      </c>
      <c r="K25" s="65">
        <v>1580</v>
      </c>
      <c r="L25" s="439">
        <v>8</v>
      </c>
      <c r="M25" s="439"/>
      <c r="N25" s="65"/>
      <c r="O25" s="65"/>
      <c r="P25" s="440"/>
      <c r="Q25" s="440">
        <v>9</v>
      </c>
      <c r="R25" s="440">
        <v>27</v>
      </c>
      <c r="S25" s="440">
        <v>60</v>
      </c>
      <c r="T25" s="440">
        <v>2.51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22.3107569721116</v>
      </c>
      <c r="Y25" t="s">
        <v>31</v>
      </c>
    </row>
    <row r="26" s="425" customFormat="1" ht="50.1" customHeight="1" spans="2:25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67" t="s">
        <v>527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82.3529411764706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62" t="s">
        <v>528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3</v>
      </c>
      <c r="V27" s="82"/>
      <c r="W27" s="463">
        <f t="shared" si="3"/>
        <v>3</v>
      </c>
      <c r="X27" s="453">
        <f t="shared" si="4"/>
        <v>300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79" t="s">
        <v>529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3</v>
      </c>
      <c r="V28" s="83"/>
      <c r="W28" s="465">
        <f t="shared" si="3"/>
        <v>3</v>
      </c>
      <c r="X28" s="466">
        <f t="shared" si="4"/>
        <v>45.6521739130435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65" t="s">
        <v>530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1</v>
      </c>
      <c r="V29" s="84"/>
      <c r="W29" s="468">
        <f t="shared" si="3"/>
        <v>1</v>
      </c>
      <c r="X29" s="456">
        <f t="shared" si="4"/>
        <v>25.9259259259259</v>
      </c>
      <c r="Y29" t="s">
        <v>31</v>
      </c>
    </row>
    <row r="30" s="425" customFormat="1" ht="50.1" customHeight="1" spans="2:25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86" t="s">
        <v>533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116.666666666667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62" t="s">
        <v>534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83" t="s">
        <v>535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3</v>
      </c>
      <c r="V32" s="82"/>
      <c r="W32" s="463">
        <f t="shared" si="3"/>
        <v>3</v>
      </c>
      <c r="X32" s="453">
        <f t="shared" si="4"/>
        <v>87.5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65" t="s">
        <v>536</v>
      </c>
      <c r="K33" s="65">
        <v>1380</v>
      </c>
      <c r="L33" s="439">
        <v>1</v>
      </c>
      <c r="M33" s="439"/>
      <c r="N33" s="65">
        <v>12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1.38</v>
      </c>
      <c r="U33" s="84">
        <f t="shared" si="0"/>
        <v>1</v>
      </c>
      <c r="V33" s="84">
        <v>2</v>
      </c>
      <c r="W33" s="468">
        <f t="shared" si="3"/>
        <v>3</v>
      </c>
      <c r="X33" s="456">
        <f t="shared" si="4"/>
        <v>15.2173913043478</v>
      </c>
      <c r="Y33" t="s">
        <v>31</v>
      </c>
    </row>
    <row r="34" s="425" customFormat="1" ht="50.1" customHeight="1" spans="2:25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67" t="s">
        <v>538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62" t="s">
        <v>539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4</v>
      </c>
      <c r="V35" s="82"/>
      <c r="W35" s="463">
        <f t="shared" si="3"/>
        <v>4</v>
      </c>
      <c r="X35" s="453" t="str">
        <f t="shared" si="4"/>
        <v>-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83" t="s">
        <v>540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4</v>
      </c>
      <c r="V36" s="82"/>
      <c r="W36" s="463">
        <f t="shared" si="3"/>
        <v>4</v>
      </c>
      <c r="X36" s="453" t="str">
        <f t="shared" si="4"/>
        <v>-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65" t="s">
        <v>541</v>
      </c>
      <c r="K37" s="65">
        <v>1380</v>
      </c>
      <c r="L37" s="439">
        <v>2</v>
      </c>
      <c r="M37" s="439"/>
      <c r="N37" s="65">
        <v>2</v>
      </c>
      <c r="O37" s="65"/>
      <c r="P37" s="448"/>
      <c r="Q37" s="448">
        <v>2</v>
      </c>
      <c r="R37" s="448">
        <v>2</v>
      </c>
      <c r="S37" s="448">
        <v>2</v>
      </c>
      <c r="T37" s="440">
        <v>0.24</v>
      </c>
      <c r="U37" s="84">
        <f t="shared" si="0"/>
        <v>2</v>
      </c>
      <c r="V37" s="84"/>
      <c r="W37" s="468">
        <f t="shared" si="3"/>
        <v>2</v>
      </c>
      <c r="X37" s="456">
        <f t="shared" si="4"/>
        <v>58.3333333333333</v>
      </c>
      <c r="Y37" t="s">
        <v>31</v>
      </c>
    </row>
    <row r="38" s="425" customFormat="1" ht="50.1" customHeight="1" spans="2:25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86" t="s">
        <v>481</v>
      </c>
      <c r="J38" s="67" t="s">
        <v>544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516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62" t="s">
        <v>481</v>
      </c>
      <c r="J39" s="62" t="s">
        <v>545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0.62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516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79" t="s">
        <v>481</v>
      </c>
      <c r="J40" s="65" t="s">
        <v>546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516</v>
      </c>
    </row>
    <row r="41" s="425" customFormat="1" ht="50.1" customHeight="1" spans="2:25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68" t="s">
        <v>481</v>
      </c>
      <c r="J41" s="67" t="s">
        <v>549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3</v>
      </c>
      <c r="V41" s="68"/>
      <c r="W41" s="461">
        <f t="shared" si="3"/>
        <v>3</v>
      </c>
      <c r="X41" s="459">
        <f t="shared" si="4"/>
        <v>420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82" t="s">
        <v>481</v>
      </c>
      <c r="J42" s="62" t="s">
        <v>550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3</v>
      </c>
      <c r="V42" s="82"/>
      <c r="W42" s="463">
        <f t="shared" si="3"/>
        <v>3</v>
      </c>
      <c r="X42" s="453" t="str">
        <f t="shared" si="4"/>
        <v>-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83" t="s">
        <v>481</v>
      </c>
      <c r="J43" s="83" t="s">
        <v>551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2</v>
      </c>
      <c r="V43" s="82"/>
      <c r="W43" s="463">
        <f t="shared" si="3"/>
        <v>2</v>
      </c>
      <c r="X43" s="453">
        <f t="shared" si="4"/>
        <v>43.75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84" t="s">
        <v>481</v>
      </c>
      <c r="J44" s="65" t="s">
        <v>552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2</v>
      </c>
      <c r="V44" s="84"/>
      <c r="W44" s="468">
        <f t="shared" si="3"/>
        <v>2</v>
      </c>
      <c r="X44" s="456">
        <f t="shared" si="4"/>
        <v>116.666666666667</v>
      </c>
      <c r="Y44" t="s">
        <v>31</v>
      </c>
    </row>
    <row r="45" s="425" customFormat="1" ht="50.1" customHeight="1" spans="2:25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68" t="s">
        <v>481</v>
      </c>
      <c r="J45" s="67" t="s">
        <v>553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7</v>
      </c>
      <c r="V45" s="68"/>
      <c r="W45" s="461">
        <f t="shared" si="3"/>
        <v>7</v>
      </c>
      <c r="X45" s="459">
        <f t="shared" si="4"/>
        <v>408.333333333333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82" t="s">
        <v>481</v>
      </c>
      <c r="J46" s="62" t="s">
        <v>554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5</v>
      </c>
      <c r="V46" s="82"/>
      <c r="W46" s="463">
        <f t="shared" si="3"/>
        <v>5</v>
      </c>
      <c r="X46" s="453">
        <f t="shared" si="4"/>
        <v>205.882352941176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83" t="s">
        <v>481</v>
      </c>
      <c r="J47" s="83" t="s">
        <v>555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84" t="s">
        <v>481</v>
      </c>
      <c r="J48" s="65" t="s">
        <v>556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31</v>
      </c>
    </row>
    <row r="49" s="425" customFormat="1" ht="50.1" customHeight="1" spans="2:25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87" t="s">
        <v>481</v>
      </c>
      <c r="J49" s="67" t="s">
        <v>559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82" t="s">
        <v>481</v>
      </c>
      <c r="J50" s="62" t="s">
        <v>560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</v>
      </c>
      <c r="V50" s="82"/>
      <c r="W50" s="463">
        <f t="shared" si="3"/>
        <v>1</v>
      </c>
      <c r="X50" s="453">
        <f t="shared" si="4"/>
        <v>58.3333333333333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83" t="s">
        <v>481</v>
      </c>
      <c r="J51" s="83" t="s">
        <v>561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4</v>
      </c>
      <c r="V51" s="82"/>
      <c r="W51" s="463">
        <f t="shared" si="3"/>
        <v>4</v>
      </c>
      <c r="X51" s="453">
        <f t="shared" si="4"/>
        <v>186.666666666667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84" t="s">
        <v>481</v>
      </c>
      <c r="J52" s="65" t="s">
        <v>562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31</v>
      </c>
    </row>
    <row r="53" s="425" customFormat="1" ht="50.1" customHeight="1" spans="2:25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86" t="s">
        <v>481</v>
      </c>
      <c r="J53" s="67" t="s">
        <v>564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516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62" t="s">
        <v>481</v>
      </c>
      <c r="J54" s="62" t="s">
        <v>565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516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15" t="s">
        <v>494</v>
      </c>
      <c r="J55" s="79" t="s">
        <v>566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516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19" t="s">
        <v>494</v>
      </c>
      <c r="J56" s="65" t="s">
        <v>567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516</v>
      </c>
    </row>
    <row r="57" s="425" customFormat="1" ht="50.1" customHeight="1" spans="2:25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67" t="s">
        <v>481</v>
      </c>
      <c r="J57" s="67" t="s">
        <v>570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516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62" t="s">
        <v>481</v>
      </c>
      <c r="J58" s="62" t="s">
        <v>571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516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15" t="s">
        <v>494</v>
      </c>
      <c r="J59" s="79" t="s">
        <v>572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516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19" t="s">
        <v>494</v>
      </c>
      <c r="J60" s="65" t="s">
        <v>573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516</v>
      </c>
    </row>
    <row r="61" s="425" customFormat="1" ht="50.1" customHeight="1" spans="2:25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86" t="s">
        <v>576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516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62" t="s">
        <v>577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1</v>
      </c>
      <c r="S62" s="438">
        <v>2</v>
      </c>
      <c r="T62" s="438">
        <v>0.07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516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65" t="s">
        <v>578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516</v>
      </c>
    </row>
    <row r="64" s="425" customFormat="1" ht="50.1" customHeight="1" spans="2:25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67" t="s">
        <v>581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516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62" t="s">
        <v>582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3</v>
      </c>
      <c r="R65" s="446">
        <v>5</v>
      </c>
      <c r="S65" s="446">
        <v>6</v>
      </c>
      <c r="T65" s="438">
        <v>0.98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516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65" t="s">
        <v>583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516</v>
      </c>
    </row>
    <row r="67" s="425" customFormat="1" ht="50.1" customHeight="1" spans="2:25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67" t="s">
        <v>586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62" t="s">
        <v>587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28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65" t="s">
        <v>588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4</v>
      </c>
      <c r="V69" s="84"/>
      <c r="W69" s="65">
        <f t="shared" si="5"/>
        <v>4</v>
      </c>
      <c r="X69" s="456">
        <f t="shared" si="6"/>
        <v>186.666666666667</v>
      </c>
      <c r="Y69" t="s">
        <v>31</v>
      </c>
    </row>
    <row r="70" s="425" customFormat="1" ht="50.1" customHeight="1" spans="2:25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67" t="s">
        <v>593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700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62" t="s">
        <v>594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6</v>
      </c>
      <c r="V71" s="82"/>
      <c r="W71" s="452">
        <f t="shared" si="5"/>
        <v>6</v>
      </c>
      <c r="X71" s="453">
        <f t="shared" si="6"/>
        <v>247.058823529412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62" t="s">
        <v>595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5</v>
      </c>
      <c r="T72" s="438">
        <v>0.36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38.8888888888889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62" t="s">
        <v>597</v>
      </c>
      <c r="K73" s="62">
        <v>1680</v>
      </c>
      <c r="L73" s="437">
        <v>5</v>
      </c>
      <c r="M73" s="437"/>
      <c r="N73" s="62">
        <v>6</v>
      </c>
      <c r="O73" s="62"/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5</v>
      </c>
      <c r="V73" s="82"/>
      <c r="W73" s="452">
        <f t="shared" si="5"/>
        <v>5</v>
      </c>
      <c r="X73" s="453">
        <f t="shared" si="6"/>
        <v>33.3333333333333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65" t="s">
        <v>599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8</v>
      </c>
      <c r="S74" s="440">
        <v>18</v>
      </c>
      <c r="T74" s="440">
        <v>0.7</v>
      </c>
      <c r="U74" s="454">
        <f t="shared" si="11"/>
        <v>6</v>
      </c>
      <c r="V74" s="84"/>
      <c r="W74" s="455">
        <f t="shared" si="5"/>
        <v>6</v>
      </c>
      <c r="X74" s="456">
        <f t="shared" si="6"/>
        <v>60</v>
      </c>
      <c r="Y74" t="s">
        <v>31</v>
      </c>
    </row>
    <row r="75" s="427" customFormat="1" ht="50.1" customHeight="1" spans="2:26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161" t="s">
        <v>481</v>
      </c>
      <c r="J75" s="67" t="s">
        <v>602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158" t="s">
        <v>481</v>
      </c>
      <c r="J76" s="62" t="s">
        <v>603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159" t="s">
        <v>481</v>
      </c>
      <c r="J77" s="83" t="s">
        <v>604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160" t="s">
        <v>481</v>
      </c>
      <c r="J78" s="65" t="s">
        <v>605</v>
      </c>
      <c r="K78" s="65">
        <v>1280</v>
      </c>
      <c r="L78" s="439">
        <v>3</v>
      </c>
      <c r="M78" s="439"/>
      <c r="N78" s="65">
        <v>8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0.27</v>
      </c>
      <c r="U78" s="84">
        <f t="shared" si="11"/>
        <v>3</v>
      </c>
      <c r="V78" s="84"/>
      <c r="W78" s="468">
        <f t="shared" si="5"/>
        <v>3</v>
      </c>
      <c r="X78" s="456">
        <f t="shared" si="6"/>
        <v>77.7777777777778</v>
      </c>
      <c r="Y78" t="s">
        <v>31</v>
      </c>
    </row>
    <row r="79" s="425" customFormat="1" ht="50.1" customHeight="1" spans="2:25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161" t="s">
        <v>481</v>
      </c>
      <c r="J79" s="86" t="s">
        <v>607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158" t="s">
        <v>481</v>
      </c>
      <c r="J80" s="478" t="s">
        <v>608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159" t="s">
        <v>481</v>
      </c>
      <c r="J81" s="479" t="s">
        <v>609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2</v>
      </c>
      <c r="V81" s="82"/>
      <c r="W81" s="463">
        <f t="shared" si="5"/>
        <v>2</v>
      </c>
      <c r="X81" s="453">
        <f t="shared" si="6"/>
        <v>82.3529411764706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159" t="s">
        <v>481</v>
      </c>
      <c r="J82" s="65" t="s">
        <v>610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67" t="s">
        <v>612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3</v>
      </c>
      <c r="V83" s="68"/>
      <c r="W83" s="461">
        <f t="shared" si="5"/>
        <v>3</v>
      </c>
      <c r="X83" s="459">
        <f t="shared" si="6"/>
        <v>210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62" t="s">
        <v>613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3</v>
      </c>
      <c r="V84" s="82"/>
      <c r="W84" s="463">
        <f t="shared" si="5"/>
        <v>3</v>
      </c>
      <c r="X84" s="453">
        <f t="shared" si="6"/>
        <v>84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480" t="s">
        <v>614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484" t="s">
        <v>615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16</v>
      </c>
      <c r="T86" s="485">
        <v>0.25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67" t="s">
        <v>618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62" t="s">
        <v>619</v>
      </c>
      <c r="K88" s="62">
        <v>1480</v>
      </c>
      <c r="L88" s="437">
        <v>8</v>
      </c>
      <c r="M88" s="437"/>
      <c r="N88" s="62">
        <v>85</v>
      </c>
      <c r="O88" s="62"/>
      <c r="P88" s="482">
        <v>3</v>
      </c>
      <c r="Q88" s="482">
        <v>9</v>
      </c>
      <c r="R88" s="482">
        <v>17</v>
      </c>
      <c r="S88" s="482">
        <v>37</v>
      </c>
      <c r="T88" s="482">
        <v>2.25</v>
      </c>
      <c r="U88" s="452">
        <f t="shared" si="11"/>
        <v>8</v>
      </c>
      <c r="V88" s="82"/>
      <c r="W88" s="452">
        <f t="shared" ref="W88:W95" si="13">U88+V88</f>
        <v>8</v>
      </c>
      <c r="X88" s="453">
        <f t="shared" si="12"/>
        <v>24.8888888888889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65" t="s">
        <v>620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6</v>
      </c>
      <c r="R89" s="485">
        <v>13</v>
      </c>
      <c r="S89" s="485">
        <v>23</v>
      </c>
      <c r="T89" s="485">
        <v>1.73</v>
      </c>
      <c r="U89" s="454">
        <f t="shared" si="11"/>
        <v>6</v>
      </c>
      <c r="V89" s="84"/>
      <c r="W89" s="455">
        <f t="shared" si="13"/>
        <v>6</v>
      </c>
      <c r="X89" s="456">
        <f t="shared" si="12"/>
        <v>24.2774566473988</v>
      </c>
      <c r="Y89" t="s">
        <v>31</v>
      </c>
    </row>
    <row r="90" s="425" customFormat="1" ht="50.1" customHeight="1" spans="2:25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486" t="s">
        <v>494</v>
      </c>
      <c r="J90" s="67" t="s">
        <v>623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516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487" t="s">
        <v>494</v>
      </c>
      <c r="J91" s="62" t="s">
        <v>624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516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214" t="s">
        <v>494</v>
      </c>
      <c r="J92" s="65" t="s">
        <v>625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516</v>
      </c>
    </row>
    <row r="93" s="427" customFormat="1" ht="50.1" customHeight="1" spans="2:26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488" t="s">
        <v>494</v>
      </c>
      <c r="J93" s="67" t="s">
        <v>628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516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489" t="s">
        <v>494</v>
      </c>
      <c r="J94" s="62" t="s">
        <v>629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516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490" t="s">
        <v>494</v>
      </c>
      <c r="J95" s="79" t="s">
        <v>630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16" t="s">
        <v>494</v>
      </c>
      <c r="J96" s="65" t="s">
        <v>631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5</v>
      </c>
      <c r="S96" s="448">
        <v>8</v>
      </c>
      <c r="T96" s="440">
        <v>0.3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516</v>
      </c>
    </row>
    <row r="97" s="425" customFormat="1" ht="50.1" customHeight="1" spans="2:25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67" t="s">
        <v>634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516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62" t="s">
        <v>635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516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65" t="s">
        <v>636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516</v>
      </c>
    </row>
    <row r="100" s="425" customFormat="1" ht="50.1" customHeight="1" spans="2:25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488" t="s">
        <v>494</v>
      </c>
      <c r="J100" s="67" t="s">
        <v>639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516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487" t="s">
        <v>494</v>
      </c>
      <c r="J101" s="62" t="s">
        <v>640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516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216" t="s">
        <v>494</v>
      </c>
      <c r="J102" s="491" t="s">
        <v>641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516</v>
      </c>
    </row>
    <row r="103" s="425" customFormat="1" ht="50.1" customHeight="1" spans="2:25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67" t="s">
        <v>645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516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62" t="s">
        <v>647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516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491" t="s">
        <v>649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67" t="s">
        <v>652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516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62" t="s">
        <v>653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516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484" t="s">
        <v>655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0</v>
      </c>
      <c r="V108" s="84"/>
      <c r="W108" s="455">
        <f t="shared" si="14"/>
        <v>0</v>
      </c>
      <c r="X108" s="456">
        <f t="shared" si="15"/>
        <v>0</v>
      </c>
      <c r="Y108" t="s">
        <v>516</v>
      </c>
    </row>
    <row r="109" s="425" customFormat="1" ht="50.1" customHeight="1" spans="2:25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486" t="s">
        <v>494</v>
      </c>
      <c r="J109" s="67" t="s">
        <v>658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516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487" t="s">
        <v>494</v>
      </c>
      <c r="J110" s="62" t="s">
        <v>659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516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14" t="s">
        <v>494</v>
      </c>
      <c r="J111" s="65" t="s">
        <v>660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516</v>
      </c>
    </row>
    <row r="112" s="425" customFormat="1" ht="50.1" customHeight="1" spans="2:25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488" t="s">
        <v>494</v>
      </c>
      <c r="J112" s="67" t="s">
        <v>662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516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487" t="s">
        <v>494</v>
      </c>
      <c r="J113" s="62" t="s">
        <v>663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516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216" t="s">
        <v>494</v>
      </c>
      <c r="J114" s="65" t="s">
        <v>664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516</v>
      </c>
    </row>
    <row r="115" s="425" customFormat="1" ht="50.1" customHeight="1" spans="2:25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67" t="s">
        <v>669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0</v>
      </c>
      <c r="V115" s="68"/>
      <c r="W115" s="67">
        <f t="shared" si="14"/>
        <v>0</v>
      </c>
      <c r="X115" s="459">
        <f t="shared" si="15"/>
        <v>0</v>
      </c>
      <c r="Y115" t="s">
        <v>516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62" t="s">
        <v>671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14" t="s">
        <v>494</v>
      </c>
      <c r="J117" s="65" t="s">
        <v>674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2</v>
      </c>
      <c r="T117" s="440">
        <v>0.07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516</v>
      </c>
    </row>
    <row r="118" s="425" customFormat="1" ht="50.1" customHeight="1" spans="2:25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67" t="s">
        <v>678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516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487" t="s">
        <v>494</v>
      </c>
      <c r="J119" s="62" t="s">
        <v>680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516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487" t="s">
        <v>494</v>
      </c>
      <c r="J120" s="62" t="s">
        <v>682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516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214" t="s">
        <v>494</v>
      </c>
      <c r="J121" s="65" t="s">
        <v>684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516</v>
      </c>
    </row>
    <row r="122" s="425" customFormat="1" ht="50.1" customHeight="1" spans="2:25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67" t="s">
        <v>686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516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487" t="s">
        <v>494</v>
      </c>
      <c r="J123" s="62" t="s">
        <v>687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516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487" t="s">
        <v>494</v>
      </c>
      <c r="J124" s="62" t="s">
        <v>688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516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216" t="s">
        <v>494</v>
      </c>
      <c r="J125" s="65" t="s">
        <v>689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516</v>
      </c>
    </row>
    <row r="126" s="425" customFormat="1" ht="50.1" customHeight="1" spans="2:25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488" t="s">
        <v>494</v>
      </c>
      <c r="J126" s="67" t="s">
        <v>692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516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487" t="s">
        <v>494</v>
      </c>
      <c r="J127" s="62" t="s">
        <v>694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516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216" t="s">
        <v>494</v>
      </c>
      <c r="J128" s="65" t="s">
        <v>696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516</v>
      </c>
    </row>
    <row r="129" s="56" customFormat="1" ht="50.1" customHeight="1" spans="2:26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67" t="s">
        <v>699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62" t="s">
        <v>700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51.219512195122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62" t="s">
        <v>702</v>
      </c>
      <c r="K131" s="62">
        <v>1280</v>
      </c>
      <c r="L131" s="437">
        <v>3</v>
      </c>
      <c r="M131" s="437"/>
      <c r="N131" s="62">
        <v>11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45.6521739130435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65" t="s">
        <v>703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0.51</v>
      </c>
      <c r="U132" s="454">
        <f t="shared" si="16"/>
        <v>4</v>
      </c>
      <c r="V132" s="84"/>
      <c r="W132" s="455">
        <f t="shared" si="17"/>
        <v>4</v>
      </c>
      <c r="X132" s="456">
        <f t="shared" si="18"/>
        <v>54.9019607843137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67" t="s">
        <v>705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62" t="s">
        <v>706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62" t="s">
        <v>707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116.666666666667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65" t="s">
        <v>708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67" t="s">
        <v>711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62" t="s">
        <v>712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62" t="s">
        <v>713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1050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65" t="s">
        <v>714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1</v>
      </c>
      <c r="R140" s="440">
        <v>2</v>
      </c>
      <c r="S140" s="440">
        <v>2</v>
      </c>
      <c r="T140" s="440">
        <v>0.17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82.3529411764706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67" t="s">
        <v>716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62" t="s">
        <v>717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1</v>
      </c>
      <c r="R142" s="438">
        <v>4</v>
      </c>
      <c r="S142" s="438">
        <v>4</v>
      </c>
      <c r="T142" s="438">
        <v>0.27</v>
      </c>
      <c r="U142" s="452">
        <f t="shared" si="16"/>
        <v>3</v>
      </c>
      <c r="V142" s="82"/>
      <c r="W142" s="452">
        <f t="shared" si="19"/>
        <v>3</v>
      </c>
      <c r="X142" s="453">
        <f t="shared" si="20"/>
        <v>77.7777777777778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62" t="s">
        <v>718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200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65" t="s">
        <v>719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67" t="s">
        <v>720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62" t="s">
        <v>721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6</v>
      </c>
      <c r="V146" s="82"/>
      <c r="W146" s="452">
        <f t="shared" si="19"/>
        <v>6</v>
      </c>
      <c r="X146" s="453" t="str">
        <f t="shared" si="20"/>
        <v>-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62" t="s">
        <v>722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65" t="s">
        <v>723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67" t="s">
        <v>725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62" t="s">
        <v>726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62" t="s">
        <v>727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65" t="s">
        <v>728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67" t="s">
        <v>730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62" t="s">
        <v>731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62" t="s">
        <v>732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65" t="s">
        <v>733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67" t="s">
        <v>735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62" t="s">
        <v>736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116.666666666667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62" t="s">
        <v>737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65" t="s">
        <v>738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67" t="s">
        <v>740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62" t="s">
        <v>741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62" t="s">
        <v>742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65" t="s">
        <v>743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116.666666666667</v>
      </c>
      <c r="Y164" t="s">
        <v>31</v>
      </c>
      <c r="Z164" s="425"/>
    </row>
    <row r="165" s="56" customFormat="1" ht="50.1" customHeight="1" spans="2:26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67" t="s">
        <v>746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62" t="s">
        <v>748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466.666666666667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65" t="s">
        <v>750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67" t="s">
        <v>751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62" t="s">
        <v>752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48.2758620689655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65" t="s">
        <v>753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67" t="s">
        <v>754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62" t="s">
        <v>756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65" t="s">
        <v>757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67" t="s">
        <v>758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6</v>
      </c>
      <c r="V174" s="68"/>
      <c r="W174" s="458">
        <f t="shared" si="19"/>
        <v>6</v>
      </c>
      <c r="X174" s="459" t="str">
        <f t="shared" si="20"/>
        <v>-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62" t="s">
        <v>760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65" t="s">
        <v>761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67" t="s">
        <v>762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62" t="s">
        <v>764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65" t="s">
        <v>765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494" t="s">
        <v>770</v>
      </c>
      <c r="J180" s="275" t="s">
        <v>771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516</v>
      </c>
      <c r="Z180" s="425"/>
    </row>
    <row r="181" s="56" customFormat="1" ht="150" customHeight="1" spans="2:26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494" t="s">
        <v>770</v>
      </c>
      <c r="J181" s="275" t="s">
        <v>773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516</v>
      </c>
      <c r="Z181" s="425"/>
    </row>
    <row r="182" s="56" customFormat="1" ht="150" customHeight="1" spans="2:26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494" t="s">
        <v>770</v>
      </c>
      <c r="J182" s="275" t="s">
        <v>776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516</v>
      </c>
      <c r="Z182" s="425"/>
    </row>
    <row r="183" ht="50.1" customHeight="1" spans="2:26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67" t="s">
        <v>779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516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62" t="s">
        <v>781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516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62" t="s">
        <v>783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516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65" t="s">
        <v>785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516</v>
      </c>
      <c r="Z186" s="425"/>
    </row>
    <row r="187" s="56" customFormat="1" ht="150" customHeight="1" spans="2:26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75" t="s">
        <v>788</v>
      </c>
      <c r="K187" s="275">
        <v>1280</v>
      </c>
      <c r="L187" s="495">
        <v>3</v>
      </c>
      <c r="M187" s="495"/>
      <c r="N187" s="275">
        <v>8</v>
      </c>
      <c r="O187" s="275"/>
      <c r="P187" s="496">
        <v>4</v>
      </c>
      <c r="Q187" s="496">
        <v>11</v>
      </c>
      <c r="R187" s="496">
        <v>15</v>
      </c>
      <c r="S187" s="496">
        <v>17</v>
      </c>
      <c r="T187" s="497">
        <v>2.86</v>
      </c>
      <c r="U187" s="498">
        <f t="shared" si="21"/>
        <v>3</v>
      </c>
      <c r="V187" s="498">
        <v>2</v>
      </c>
      <c r="W187" s="500">
        <f t="shared" si="19"/>
        <v>5</v>
      </c>
      <c r="X187" s="499">
        <f t="shared" si="20"/>
        <v>12.2377622377622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75" t="s">
        <v>789</v>
      </c>
      <c r="K188" s="275">
        <v>1280</v>
      </c>
      <c r="L188" s="495">
        <v>3</v>
      </c>
      <c r="M188" s="495"/>
      <c r="N188" s="275">
        <v>2</v>
      </c>
      <c r="O188" s="275"/>
      <c r="P188" s="496">
        <v>1</v>
      </c>
      <c r="Q188" s="496">
        <v>5</v>
      </c>
      <c r="R188" s="496">
        <v>6</v>
      </c>
      <c r="S188" s="496">
        <v>6</v>
      </c>
      <c r="T188" s="497">
        <v>1.15</v>
      </c>
      <c r="U188" s="498">
        <f t="shared" si="21"/>
        <v>3</v>
      </c>
      <c r="V188" s="498">
        <v>2</v>
      </c>
      <c r="W188" s="500">
        <f t="shared" si="19"/>
        <v>5</v>
      </c>
      <c r="X188" s="499">
        <f t="shared" si="20"/>
        <v>30.4347826086957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75" t="s">
        <v>791</v>
      </c>
      <c r="K189" s="275">
        <v>1280</v>
      </c>
      <c r="L189" s="495">
        <v>3</v>
      </c>
      <c r="M189" s="495"/>
      <c r="N189" s="275">
        <v>3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420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462</v>
      </c>
      <c r="C1" s="288" t="s">
        <v>463</v>
      </c>
    </row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3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93" t="s">
        <v>494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94" t="s">
        <v>494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78" t="s">
        <v>494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95" t="s">
        <v>494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158" t="s">
        <v>494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159" t="s">
        <v>494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81" t="s">
        <v>494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95" t="s">
        <v>494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94" t="s">
        <v>494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81" t="s">
        <v>494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93" t="s">
        <v>494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94" t="s">
        <v>494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78" t="s">
        <v>494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95" t="s">
        <v>494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94" t="s">
        <v>494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81" t="s">
        <v>494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78" t="s">
        <v>494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94" t="s">
        <v>494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94" t="s">
        <v>494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78" t="s">
        <v>494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94" t="s">
        <v>494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94" t="s">
        <v>494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81" t="s">
        <v>494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95" t="s">
        <v>494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94" t="s">
        <v>494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81" t="s">
        <v>494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275" t="s">
        <v>770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275" t="s">
        <v>770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275" t="s">
        <v>770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2</v>
      </c>
      <c r="M187" s="282">
        <f t="shared" si="11"/>
        <v>33.3333333333333</v>
      </c>
    </row>
    <row r="188" ht="150" customHeight="1" spans="2:13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2</v>
      </c>
      <c r="M188" s="282">
        <f t="shared" si="11"/>
        <v>33.3333333333334</v>
      </c>
    </row>
    <row r="189" ht="150" customHeight="1" spans="2:13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6</v>
      </c>
      <c r="M190" s="283">
        <f>SUM(M4:M189)</f>
        <v>89.0666666666667</v>
      </c>
    </row>
    <row r="194" ht="35.25" spans="10:10">
      <c r="J194" s="284" t="s">
        <v>520</v>
      </c>
    </row>
    <row r="195" spans="10:18">
      <c r="J195" s="285" t="s">
        <v>795</v>
      </c>
      <c r="K195" s="286" t="s">
        <v>17</v>
      </c>
      <c r="L195" s="286" t="s">
        <v>18</v>
      </c>
      <c r="M195" s="286" t="s">
        <v>19</v>
      </c>
      <c r="R195" s="286" t="s">
        <v>235</v>
      </c>
    </row>
    <row r="196" spans="10:18">
      <c r="J196" s="287" t="s">
        <v>796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797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A126" workbookViewId="0">
      <selection activeCell="S141" sqref="S14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815</v>
      </c>
      <c r="D4" s="8" t="s">
        <v>816</v>
      </c>
      <c r="E4" s="8" t="s">
        <v>155</v>
      </c>
      <c r="F4" s="9" t="s">
        <v>817</v>
      </c>
      <c r="G4" s="10" t="s">
        <v>818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1341.66666666667</v>
      </c>
      <c r="V4" s="46" t="s">
        <v>516</v>
      </c>
    </row>
    <row r="5" customHeight="1" spans="2:22">
      <c r="B5" s="6"/>
      <c r="C5" s="7" t="s">
        <v>819</v>
      </c>
      <c r="D5" s="8" t="s">
        <v>820</v>
      </c>
      <c r="E5" s="8" t="s">
        <v>821</v>
      </c>
      <c r="F5" s="9" t="s">
        <v>817</v>
      </c>
      <c r="G5" s="10" t="s">
        <v>822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516</v>
      </c>
    </row>
    <row r="6" customHeight="1" spans="2:22">
      <c r="B6" s="6"/>
      <c r="C6" s="7" t="s">
        <v>823</v>
      </c>
      <c r="D6" s="8" t="s">
        <v>824</v>
      </c>
      <c r="E6" s="8" t="s">
        <v>25</v>
      </c>
      <c r="F6" s="9" t="s">
        <v>817</v>
      </c>
      <c r="G6" s="10" t="s">
        <v>825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516</v>
      </c>
    </row>
    <row r="7" customHeight="1" spans="2:22">
      <c r="B7" s="6"/>
      <c r="C7" s="7" t="s">
        <v>826</v>
      </c>
      <c r="D7" s="8" t="s">
        <v>827</v>
      </c>
      <c r="E7" s="8" t="s">
        <v>828</v>
      </c>
      <c r="F7" s="9" t="s">
        <v>817</v>
      </c>
      <c r="G7" s="10" t="s">
        <v>829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8</v>
      </c>
      <c r="S7" s="45"/>
      <c r="T7" s="45">
        <f t="shared" si="0"/>
        <v>8</v>
      </c>
      <c r="U7" s="33">
        <f t="shared" si="1"/>
        <v>175</v>
      </c>
      <c r="V7" s="46" t="s">
        <v>516</v>
      </c>
    </row>
    <row r="8" customHeight="1" spans="2:22">
      <c r="B8" s="6"/>
      <c r="C8" s="7" t="s">
        <v>830</v>
      </c>
      <c r="D8" s="8" t="s">
        <v>831</v>
      </c>
      <c r="E8" s="8" t="s">
        <v>155</v>
      </c>
      <c r="F8" s="9" t="s">
        <v>832</v>
      </c>
      <c r="G8" s="10" t="s">
        <v>833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516</v>
      </c>
    </row>
    <row r="9" customHeight="1" spans="2:22">
      <c r="B9" s="6"/>
      <c r="C9" s="7" t="s">
        <v>834</v>
      </c>
      <c r="D9" s="8" t="s">
        <v>835</v>
      </c>
      <c r="E9" s="8" t="s">
        <v>821</v>
      </c>
      <c r="F9" s="9" t="s">
        <v>832</v>
      </c>
      <c r="G9" s="10" t="s">
        <v>836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516</v>
      </c>
    </row>
    <row r="10" customHeight="1" spans="2:22">
      <c r="B10" s="15"/>
      <c r="C10" s="290" t="s">
        <v>837</v>
      </c>
      <c r="D10" s="291" t="s">
        <v>838</v>
      </c>
      <c r="E10" s="291" t="s">
        <v>25</v>
      </c>
      <c r="F10" s="18" t="s">
        <v>832</v>
      </c>
      <c r="G10" s="292" t="s">
        <v>839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516</v>
      </c>
    </row>
    <row r="11" customHeight="1" spans="2:22">
      <c r="B11" s="293"/>
      <c r="C11" s="294" t="s">
        <v>840</v>
      </c>
      <c r="D11" s="295" t="s">
        <v>841</v>
      </c>
      <c r="E11" s="295"/>
      <c r="F11" s="296" t="s">
        <v>842</v>
      </c>
      <c r="G11" s="297" t="s">
        <v>843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27</v>
      </c>
      <c r="S11" s="346"/>
      <c r="T11" s="346">
        <f t="shared" si="0"/>
        <v>27</v>
      </c>
      <c r="U11" s="329">
        <f t="shared" si="1"/>
        <v>2700</v>
      </c>
      <c r="V11" s="347" t="s">
        <v>516</v>
      </c>
    </row>
    <row r="12" customHeight="1" spans="2:22">
      <c r="B12" s="299"/>
      <c r="C12" s="7" t="s">
        <v>844</v>
      </c>
      <c r="D12" s="8" t="s">
        <v>845</v>
      </c>
      <c r="E12" s="8"/>
      <c r="F12" s="9" t="s">
        <v>846</v>
      </c>
      <c r="G12" s="10" t="s">
        <v>847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18</v>
      </c>
      <c r="S12" s="45"/>
      <c r="T12" s="45">
        <f t="shared" si="0"/>
        <v>18</v>
      </c>
      <c r="U12" s="33" t="str">
        <f t="shared" si="1"/>
        <v>-</v>
      </c>
      <c r="V12" s="46" t="s">
        <v>516</v>
      </c>
    </row>
    <row r="13" customHeight="1" spans="2:22">
      <c r="B13" s="299"/>
      <c r="C13" s="7" t="s">
        <v>848</v>
      </c>
      <c r="D13" s="8" t="s">
        <v>849</v>
      </c>
      <c r="E13" s="8"/>
      <c r="F13" s="9" t="s">
        <v>850</v>
      </c>
      <c r="G13" s="10" t="s">
        <v>851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11</v>
      </c>
      <c r="S13" s="45"/>
      <c r="T13" s="45">
        <f t="shared" si="0"/>
        <v>11</v>
      </c>
      <c r="U13" s="33">
        <f t="shared" si="1"/>
        <v>770</v>
      </c>
      <c r="V13" s="46" t="s">
        <v>516</v>
      </c>
    </row>
    <row r="14" customHeight="1" spans="2:22">
      <c r="B14" s="299"/>
      <c r="C14" s="7" t="s">
        <v>852</v>
      </c>
      <c r="D14" s="8" t="s">
        <v>853</v>
      </c>
      <c r="E14" s="8"/>
      <c r="F14" s="9" t="s">
        <v>854</v>
      </c>
      <c r="G14" s="10" t="s">
        <v>855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32</v>
      </c>
      <c r="S14" s="45"/>
      <c r="T14" s="45">
        <f t="shared" si="0"/>
        <v>32</v>
      </c>
      <c r="U14" s="33">
        <f t="shared" si="1"/>
        <v>700</v>
      </c>
      <c r="V14" s="46" t="s">
        <v>516</v>
      </c>
    </row>
    <row r="15" customHeight="1" spans="2:22">
      <c r="B15" s="299"/>
      <c r="C15" s="7" t="s">
        <v>856</v>
      </c>
      <c r="D15" s="8" t="s">
        <v>857</v>
      </c>
      <c r="E15" s="8"/>
      <c r="F15" s="9" t="s">
        <v>858</v>
      </c>
      <c r="G15" s="10" t="s">
        <v>859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3</v>
      </c>
      <c r="P15" s="33">
        <v>4</v>
      </c>
      <c r="Q15" s="43">
        <v>0.31</v>
      </c>
      <c r="R15" s="44">
        <f>IF($A$1="补货",IF(V15="FBA",I15,0)+K15+L15,IF(V15="FBA",I15,J15))</f>
        <v>22</v>
      </c>
      <c r="S15" s="45"/>
      <c r="T15" s="45">
        <f t="shared" si="0"/>
        <v>22</v>
      </c>
      <c r="U15" s="33">
        <f t="shared" si="1"/>
        <v>496.774193548387</v>
      </c>
      <c r="V15" s="46" t="s">
        <v>516</v>
      </c>
    </row>
    <row r="16" customHeight="1" spans="2:22">
      <c r="B16" s="300"/>
      <c r="C16" s="301" t="s">
        <v>860</v>
      </c>
      <c r="D16" s="302" t="s">
        <v>861</v>
      </c>
      <c r="E16" s="302"/>
      <c r="F16" s="303" t="s">
        <v>862</v>
      </c>
      <c r="G16" s="304" t="s">
        <v>863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25</v>
      </c>
      <c r="S16" s="50"/>
      <c r="T16" s="50">
        <f t="shared" si="0"/>
        <v>25</v>
      </c>
      <c r="U16" s="39">
        <f t="shared" si="1"/>
        <v>1458.33333333333</v>
      </c>
      <c r="V16" s="51" t="s">
        <v>516</v>
      </c>
    </row>
    <row r="17" customHeight="1" spans="2:22">
      <c r="B17" s="293"/>
      <c r="C17" s="294" t="s">
        <v>864</v>
      </c>
      <c r="D17" s="295" t="s">
        <v>865</v>
      </c>
      <c r="E17" s="295" t="s">
        <v>147</v>
      </c>
      <c r="F17" s="296" t="s">
        <v>842</v>
      </c>
      <c r="G17" s="297" t="s">
        <v>866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516</v>
      </c>
    </row>
    <row r="18" customHeight="1" spans="2:22">
      <c r="B18" s="299"/>
      <c r="C18" s="7" t="s">
        <v>867</v>
      </c>
      <c r="D18" s="8" t="s">
        <v>868</v>
      </c>
      <c r="E18" s="8" t="s">
        <v>147</v>
      </c>
      <c r="F18" s="305" t="s">
        <v>846</v>
      </c>
      <c r="G18" s="10" t="s">
        <v>869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516</v>
      </c>
    </row>
    <row r="19" customHeight="1" spans="2:22">
      <c r="B19" s="300"/>
      <c r="C19" s="301" t="s">
        <v>870</v>
      </c>
      <c r="D19" s="302" t="s">
        <v>871</v>
      </c>
      <c r="E19" s="302" t="s">
        <v>147</v>
      </c>
      <c r="F19" s="306" t="s">
        <v>850</v>
      </c>
      <c r="G19" s="304" t="s">
        <v>872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516</v>
      </c>
    </row>
    <row r="20" customHeight="1" spans="2:22">
      <c r="B20" s="307"/>
      <c r="C20" s="308" t="s">
        <v>873</v>
      </c>
      <c r="D20" s="309" t="s">
        <v>874</v>
      </c>
      <c r="E20" s="309"/>
      <c r="F20" s="310" t="s">
        <v>875</v>
      </c>
      <c r="G20" s="311" t="s">
        <v>876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9</v>
      </c>
      <c r="P20" s="332">
        <v>10</v>
      </c>
      <c r="Q20" s="349">
        <v>0.68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360.294117647059</v>
      </c>
      <c r="V20" s="352" t="s">
        <v>516</v>
      </c>
    </row>
    <row r="21" customHeight="1" spans="2:22">
      <c r="B21" s="313"/>
      <c r="C21" s="314" t="s">
        <v>877</v>
      </c>
      <c r="D21" s="315" t="s">
        <v>878</v>
      </c>
      <c r="E21" s="315"/>
      <c r="F21" s="305" t="s">
        <v>879</v>
      </c>
      <c r="G21" s="316" t="s">
        <v>880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0.69</v>
      </c>
      <c r="R21" s="354">
        <f>IF($A$1="补货",IF(V21="FBA",I21,0)+K21+L21,IF(V21="FBA",I21,J21))</f>
        <v>25</v>
      </c>
      <c r="S21" s="355"/>
      <c r="T21" s="355">
        <f t="shared" si="0"/>
        <v>25</v>
      </c>
      <c r="U21" s="335">
        <f t="shared" si="1"/>
        <v>253.623188405797</v>
      </c>
      <c r="V21" s="356" t="s">
        <v>516</v>
      </c>
    </row>
    <row r="22" customHeight="1" spans="2:22">
      <c r="B22" s="299"/>
      <c r="C22" s="7" t="s">
        <v>881</v>
      </c>
      <c r="D22" s="8" t="s">
        <v>882</v>
      </c>
      <c r="E22" s="8"/>
      <c r="F22" s="9" t="s">
        <v>883</v>
      </c>
      <c r="G22" s="10" t="s">
        <v>884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516</v>
      </c>
    </row>
    <row r="23" customHeight="1" spans="2:22">
      <c r="B23" s="299"/>
      <c r="C23" s="7" t="s">
        <v>885</v>
      </c>
      <c r="D23" s="8" t="s">
        <v>886</v>
      </c>
      <c r="E23" s="8"/>
      <c r="F23" s="9" t="s">
        <v>887</v>
      </c>
      <c r="G23" s="10" t="s">
        <v>888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36</v>
      </c>
      <c r="S23" s="45"/>
      <c r="T23" s="45">
        <f t="shared" si="0"/>
        <v>36</v>
      </c>
      <c r="U23" s="33">
        <f t="shared" si="1"/>
        <v>1050</v>
      </c>
      <c r="V23" s="46" t="s">
        <v>516</v>
      </c>
    </row>
    <row r="24" customHeight="1" spans="2:22">
      <c r="B24" s="299"/>
      <c r="C24" s="7" t="s">
        <v>889</v>
      </c>
      <c r="D24" s="8" t="s">
        <v>890</v>
      </c>
      <c r="E24" s="8"/>
      <c r="F24" s="9" t="s">
        <v>891</v>
      </c>
      <c r="G24" s="10" t="s">
        <v>892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37</v>
      </c>
      <c r="S24" s="45"/>
      <c r="T24" s="45">
        <f t="shared" si="0"/>
        <v>37</v>
      </c>
      <c r="U24" s="33">
        <f t="shared" si="1"/>
        <v>1726.66666666667</v>
      </c>
      <c r="V24" s="46" t="s">
        <v>516</v>
      </c>
    </row>
    <row r="25" customHeight="1" spans="2:22">
      <c r="B25" s="300"/>
      <c r="C25" s="301" t="s">
        <v>893</v>
      </c>
      <c r="D25" s="302" t="s">
        <v>894</v>
      </c>
      <c r="E25" s="302"/>
      <c r="F25" s="303" t="s">
        <v>895</v>
      </c>
      <c r="G25" s="304" t="s">
        <v>896</v>
      </c>
      <c r="H25" s="26">
        <v>298</v>
      </c>
      <c r="I25" s="37"/>
      <c r="J25" s="38">
        <v>20</v>
      </c>
      <c r="K25" s="39"/>
      <c r="L25" s="39"/>
      <c r="M25" s="39">
        <v>1</v>
      </c>
      <c r="N25" s="39">
        <v>3</v>
      </c>
      <c r="O25" s="39">
        <v>5</v>
      </c>
      <c r="P25" s="39">
        <v>7</v>
      </c>
      <c r="Q25" s="48">
        <v>0.64</v>
      </c>
      <c r="R25" s="348">
        <f>IF($A$1="补货",IF(V25="FBA",I25,0)+K25+L25,IF(V25="FBA",I25,J25))</f>
        <v>20</v>
      </c>
      <c r="S25" s="50"/>
      <c r="T25" s="50">
        <f t="shared" si="0"/>
        <v>20</v>
      </c>
      <c r="U25" s="39">
        <f t="shared" si="1"/>
        <v>218.75</v>
      </c>
      <c r="V25" s="51" t="s">
        <v>516</v>
      </c>
    </row>
    <row r="26" customHeight="1" spans="2:22">
      <c r="B26" s="299"/>
      <c r="C26" s="7" t="s">
        <v>897</v>
      </c>
      <c r="D26" s="8" t="s">
        <v>898</v>
      </c>
      <c r="E26" s="8"/>
      <c r="F26" s="9" t="s">
        <v>899</v>
      </c>
      <c r="G26" s="10" t="s">
        <v>900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516</v>
      </c>
    </row>
    <row r="27" customHeight="1" spans="2:22">
      <c r="B27" s="299"/>
      <c r="C27" s="7" t="s">
        <v>901</v>
      </c>
      <c r="D27" s="8" t="s">
        <v>902</v>
      </c>
      <c r="E27" s="8"/>
      <c r="F27" s="9" t="s">
        <v>903</v>
      </c>
      <c r="G27" s="10" t="s">
        <v>904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39</v>
      </c>
      <c r="S27" s="45"/>
      <c r="T27" s="45">
        <f t="shared" si="0"/>
        <v>39</v>
      </c>
      <c r="U27" s="33">
        <f t="shared" si="1"/>
        <v>9100</v>
      </c>
      <c r="V27" s="46" t="s">
        <v>516</v>
      </c>
    </row>
    <row r="28" customHeight="1" spans="2:22">
      <c r="B28" s="299"/>
      <c r="C28" s="7" t="s">
        <v>905</v>
      </c>
      <c r="D28" s="8" t="s">
        <v>906</v>
      </c>
      <c r="E28" s="8"/>
      <c r="F28" s="9" t="s">
        <v>907</v>
      </c>
      <c r="G28" s="10" t="s">
        <v>908</v>
      </c>
      <c r="H28" s="11">
        <v>298</v>
      </c>
      <c r="I28" s="31"/>
      <c r="J28" s="32">
        <v>111</v>
      </c>
      <c r="K28" s="33"/>
      <c r="L28" s="33"/>
      <c r="M28" s="33">
        <v>1</v>
      </c>
      <c r="N28" s="33">
        <v>3</v>
      </c>
      <c r="O28" s="33">
        <v>9</v>
      </c>
      <c r="P28" s="33">
        <v>11</v>
      </c>
      <c r="Q28" s="43">
        <v>0.85</v>
      </c>
      <c r="R28" s="44">
        <f>IF($A$1="补货",IF(V28="FBA",I28,0)+K28+L28,IF(V28="FBA",I28,J28))</f>
        <v>111</v>
      </c>
      <c r="S28" s="45"/>
      <c r="T28" s="45">
        <f t="shared" si="0"/>
        <v>111</v>
      </c>
      <c r="U28" s="33">
        <f t="shared" si="1"/>
        <v>914.117647058824</v>
      </c>
      <c r="V28" s="46" t="s">
        <v>516</v>
      </c>
    </row>
    <row r="29" customHeight="1" spans="2:22">
      <c r="B29" s="299"/>
      <c r="C29" s="7" t="s">
        <v>909</v>
      </c>
      <c r="D29" s="8" t="s">
        <v>910</v>
      </c>
      <c r="E29" s="8"/>
      <c r="F29" s="9" t="s">
        <v>911</v>
      </c>
      <c r="G29" s="10" t="s">
        <v>912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1.13</v>
      </c>
      <c r="R29" s="44">
        <f>IF($A$1="补货",IF(V29="FBA",I29,0)+K29+L29,IF(V29="FBA",I29,J29))</f>
        <v>65</v>
      </c>
      <c r="S29" s="45"/>
      <c r="T29" s="45">
        <f t="shared" si="0"/>
        <v>65</v>
      </c>
      <c r="U29" s="33">
        <f t="shared" si="1"/>
        <v>402.654867256637</v>
      </c>
      <c r="V29" s="46" t="s">
        <v>516</v>
      </c>
    </row>
    <row r="30" customHeight="1" spans="2:22">
      <c r="B30" s="293"/>
      <c r="C30" s="294" t="s">
        <v>913</v>
      </c>
      <c r="D30" s="295" t="s">
        <v>914</v>
      </c>
      <c r="E30" s="295" t="s">
        <v>915</v>
      </c>
      <c r="F30" s="296" t="s">
        <v>854</v>
      </c>
      <c r="G30" s="297" t="s">
        <v>916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516</v>
      </c>
    </row>
    <row r="31" customHeight="1" spans="2:22">
      <c r="B31" s="299"/>
      <c r="C31" s="7" t="s">
        <v>917</v>
      </c>
      <c r="D31" s="8" t="s">
        <v>918</v>
      </c>
      <c r="E31" s="8" t="s">
        <v>147</v>
      </c>
      <c r="F31" s="9" t="s">
        <v>854</v>
      </c>
      <c r="G31" s="10" t="s">
        <v>919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516</v>
      </c>
    </row>
    <row r="32" customHeight="1" spans="2:22">
      <c r="B32" s="299"/>
      <c r="C32" s="7" t="s">
        <v>920</v>
      </c>
      <c r="D32" s="8" t="s">
        <v>921</v>
      </c>
      <c r="E32" s="8" t="s">
        <v>915</v>
      </c>
      <c r="F32" s="9" t="s">
        <v>922</v>
      </c>
      <c r="G32" s="10" t="s">
        <v>923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4</v>
      </c>
      <c r="S32" s="45"/>
      <c r="T32" s="45">
        <f t="shared" si="2"/>
        <v>4</v>
      </c>
      <c r="U32" s="33">
        <f t="shared" si="3"/>
        <v>1400</v>
      </c>
      <c r="V32" s="46" t="s">
        <v>516</v>
      </c>
    </row>
    <row r="33" customHeight="1" spans="2:22">
      <c r="B33" s="299"/>
      <c r="C33" s="7" t="s">
        <v>924</v>
      </c>
      <c r="D33" s="8" t="s">
        <v>925</v>
      </c>
      <c r="E33" s="8" t="s">
        <v>147</v>
      </c>
      <c r="F33" s="9" t="s">
        <v>922</v>
      </c>
      <c r="G33" s="10" t="s">
        <v>926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516</v>
      </c>
    </row>
    <row r="34" customHeight="1" spans="2:22">
      <c r="B34" s="299"/>
      <c r="C34" s="7" t="s">
        <v>927</v>
      </c>
      <c r="D34" s="8" t="s">
        <v>928</v>
      </c>
      <c r="E34" s="8" t="s">
        <v>915</v>
      </c>
      <c r="F34" s="9" t="s">
        <v>858</v>
      </c>
      <c r="G34" s="10" t="s">
        <v>929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516</v>
      </c>
    </row>
    <row r="35" customHeight="1" spans="2:22">
      <c r="B35" s="299"/>
      <c r="C35" s="7" t="s">
        <v>930</v>
      </c>
      <c r="D35" s="8" t="s">
        <v>931</v>
      </c>
      <c r="E35" s="8" t="s">
        <v>147</v>
      </c>
      <c r="F35" s="9" t="s">
        <v>858</v>
      </c>
      <c r="G35" s="10" t="s">
        <v>932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516</v>
      </c>
    </row>
    <row r="36" customHeight="1" spans="2:22">
      <c r="B36" s="299"/>
      <c r="C36" s="7" t="s">
        <v>933</v>
      </c>
      <c r="D36" s="8" t="s">
        <v>934</v>
      </c>
      <c r="E36" s="8" t="s">
        <v>915</v>
      </c>
      <c r="F36" s="9" t="s">
        <v>862</v>
      </c>
      <c r="G36" s="10" t="s">
        <v>935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516</v>
      </c>
    </row>
    <row r="37" customHeight="1" spans="2:22">
      <c r="B37" s="300"/>
      <c r="C37" s="301" t="s">
        <v>936</v>
      </c>
      <c r="D37" s="302" t="s">
        <v>937</v>
      </c>
      <c r="E37" s="302" t="s">
        <v>147</v>
      </c>
      <c r="F37" s="303" t="s">
        <v>862</v>
      </c>
      <c r="G37" s="304" t="s">
        <v>938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516</v>
      </c>
    </row>
    <row r="38" customHeight="1" spans="2:22">
      <c r="B38" s="293"/>
      <c r="C38" s="294" t="s">
        <v>939</v>
      </c>
      <c r="D38" s="295" t="s">
        <v>940</v>
      </c>
      <c r="E38" s="295" t="s">
        <v>25</v>
      </c>
      <c r="F38" s="296"/>
      <c r="G38" s="297" t="s">
        <v>941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5</v>
      </c>
      <c r="S38" s="346"/>
      <c r="T38" s="346">
        <f t="shared" si="2"/>
        <v>5</v>
      </c>
      <c r="U38" s="329" t="str">
        <f t="shared" si="3"/>
        <v>-</v>
      </c>
      <c r="V38" s="347" t="s">
        <v>516</v>
      </c>
    </row>
    <row r="39" customHeight="1" spans="2:22">
      <c r="B39" s="299"/>
      <c r="C39" s="7" t="s">
        <v>942</v>
      </c>
      <c r="D39" s="8" t="s">
        <v>943</v>
      </c>
      <c r="E39" s="8" t="s">
        <v>147</v>
      </c>
      <c r="F39" s="9"/>
      <c r="G39" s="10" t="s">
        <v>944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5</v>
      </c>
      <c r="S39" s="45"/>
      <c r="T39" s="45">
        <f t="shared" si="2"/>
        <v>5</v>
      </c>
      <c r="U39" s="33">
        <f t="shared" si="3"/>
        <v>291.666666666667</v>
      </c>
      <c r="V39" s="46" t="s">
        <v>516</v>
      </c>
    </row>
    <row r="40" customHeight="1" spans="2:22">
      <c r="B40" s="299"/>
      <c r="C40" s="7" t="s">
        <v>945</v>
      </c>
      <c r="D40" s="8" t="s">
        <v>946</v>
      </c>
      <c r="E40" s="8" t="s">
        <v>33</v>
      </c>
      <c r="F40" s="9"/>
      <c r="G40" s="10" t="s">
        <v>947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233.333333333333</v>
      </c>
      <c r="V40" s="46" t="s">
        <v>516</v>
      </c>
    </row>
    <row r="41" customHeight="1" spans="2:22">
      <c r="B41" s="299"/>
      <c r="C41" s="7" t="s">
        <v>948</v>
      </c>
      <c r="D41" s="8" t="s">
        <v>949</v>
      </c>
      <c r="E41" s="8" t="s">
        <v>25</v>
      </c>
      <c r="F41" s="9"/>
      <c r="G41" s="10" t="s">
        <v>950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516</v>
      </c>
    </row>
    <row r="42" customHeight="1" spans="2:22">
      <c r="B42" s="299"/>
      <c r="C42" s="7" t="s">
        <v>951</v>
      </c>
      <c r="D42" s="8" t="s">
        <v>952</v>
      </c>
      <c r="E42" s="8" t="s">
        <v>33</v>
      </c>
      <c r="F42" s="9"/>
      <c r="G42" s="10" t="s">
        <v>953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516</v>
      </c>
    </row>
    <row r="43" customHeight="1" spans="2:22">
      <c r="B43" s="299"/>
      <c r="C43" s="7" t="s">
        <v>954</v>
      </c>
      <c r="D43" s="8" t="s">
        <v>955</v>
      </c>
      <c r="E43" s="8" t="s">
        <v>956</v>
      </c>
      <c r="F43" s="9"/>
      <c r="G43" s="10" t="s">
        <v>957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516</v>
      </c>
    </row>
    <row r="44" customHeight="1" spans="2:22">
      <c r="B44" s="299"/>
      <c r="C44" s="7" t="s">
        <v>958</v>
      </c>
      <c r="D44" s="8" t="s">
        <v>959</v>
      </c>
      <c r="E44" s="8" t="s">
        <v>828</v>
      </c>
      <c r="F44" s="9"/>
      <c r="G44" s="10" t="s">
        <v>960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516</v>
      </c>
    </row>
    <row r="45" customHeight="1" spans="2:22">
      <c r="B45" s="299"/>
      <c r="C45" s="7" t="s">
        <v>961</v>
      </c>
      <c r="D45" s="8" t="s">
        <v>962</v>
      </c>
      <c r="E45" s="8" t="s">
        <v>155</v>
      </c>
      <c r="F45" s="9"/>
      <c r="G45" s="10" t="s">
        <v>963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516</v>
      </c>
    </row>
    <row r="46" customHeight="1" spans="2:22">
      <c r="B46" s="299"/>
      <c r="C46" s="7" t="s">
        <v>964</v>
      </c>
      <c r="D46" s="8" t="s">
        <v>965</v>
      </c>
      <c r="E46" s="8" t="s">
        <v>25</v>
      </c>
      <c r="F46" s="9"/>
      <c r="G46" s="10" t="s">
        <v>966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233.333333333333</v>
      </c>
      <c r="V46" s="46" t="s">
        <v>516</v>
      </c>
    </row>
    <row r="47" customHeight="1" spans="2:22">
      <c r="B47" s="299"/>
      <c r="C47" s="7" t="s">
        <v>967</v>
      </c>
      <c r="D47" s="8" t="s">
        <v>968</v>
      </c>
      <c r="E47" s="8" t="s">
        <v>147</v>
      </c>
      <c r="F47" s="9"/>
      <c r="G47" s="10" t="s">
        <v>969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3</v>
      </c>
      <c r="S47" s="45"/>
      <c r="T47" s="45">
        <f t="shared" si="2"/>
        <v>3</v>
      </c>
      <c r="U47" s="33">
        <f t="shared" si="3"/>
        <v>175</v>
      </c>
      <c r="V47" s="46" t="s">
        <v>516</v>
      </c>
    </row>
    <row r="48" customHeight="1" spans="2:22">
      <c r="B48" s="299"/>
      <c r="C48" s="7" t="s">
        <v>970</v>
      </c>
      <c r="D48" s="8" t="s">
        <v>971</v>
      </c>
      <c r="E48" s="8" t="s">
        <v>33</v>
      </c>
      <c r="F48" s="9"/>
      <c r="G48" s="10" t="s">
        <v>972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2</v>
      </c>
      <c r="S48" s="45"/>
      <c r="T48" s="45">
        <f t="shared" si="2"/>
        <v>2</v>
      </c>
      <c r="U48" s="33">
        <f t="shared" si="3"/>
        <v>93.3333333333333</v>
      </c>
      <c r="V48" s="46" t="s">
        <v>516</v>
      </c>
    </row>
    <row r="49" customHeight="1" spans="2:22">
      <c r="B49" s="299"/>
      <c r="C49" s="7" t="s">
        <v>973</v>
      </c>
      <c r="D49" s="8" t="s">
        <v>974</v>
      </c>
      <c r="E49" s="8" t="s">
        <v>155</v>
      </c>
      <c r="F49" s="9"/>
      <c r="G49" s="10" t="s">
        <v>975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516</v>
      </c>
    </row>
    <row r="50" customHeight="1" spans="2:22">
      <c r="B50" s="299"/>
      <c r="C50" s="7" t="s">
        <v>976</v>
      </c>
      <c r="D50" s="8" t="s">
        <v>977</v>
      </c>
      <c r="E50" s="8" t="s">
        <v>132</v>
      </c>
      <c r="F50" s="9"/>
      <c r="G50" s="10" t="s">
        <v>978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516</v>
      </c>
    </row>
    <row r="51" customHeight="1" spans="2:22">
      <c r="B51" s="299"/>
      <c r="C51" s="7" t="s">
        <v>979</v>
      </c>
      <c r="D51" s="8" t="s">
        <v>980</v>
      </c>
      <c r="E51" s="8" t="s">
        <v>25</v>
      </c>
      <c r="F51" s="9"/>
      <c r="G51" s="10" t="s">
        <v>981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516</v>
      </c>
    </row>
    <row r="52" customHeight="1" spans="2:22">
      <c r="B52" s="299"/>
      <c r="C52" s="7" t="s">
        <v>982</v>
      </c>
      <c r="D52" s="8" t="s">
        <v>983</v>
      </c>
      <c r="E52" s="8" t="s">
        <v>147</v>
      </c>
      <c r="F52" s="9"/>
      <c r="G52" s="10" t="s">
        <v>984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516</v>
      </c>
    </row>
    <row r="53" customHeight="1" spans="2:22">
      <c r="B53" s="299"/>
      <c r="C53" s="7" t="s">
        <v>985</v>
      </c>
      <c r="D53" s="8" t="s">
        <v>986</v>
      </c>
      <c r="E53" s="8" t="s">
        <v>33</v>
      </c>
      <c r="F53" s="9"/>
      <c r="G53" s="10" t="s">
        <v>987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516</v>
      </c>
    </row>
    <row r="54" customHeight="1" spans="2:22">
      <c r="B54" s="300"/>
      <c r="C54" s="301" t="s">
        <v>988</v>
      </c>
      <c r="D54" s="302" t="s">
        <v>989</v>
      </c>
      <c r="E54" s="302" t="s">
        <v>956</v>
      </c>
      <c r="F54" s="303"/>
      <c r="G54" s="304" t="s">
        <v>990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516</v>
      </c>
    </row>
    <row r="55" customHeight="1" spans="2:22">
      <c r="B55" s="293"/>
      <c r="C55" s="294" t="s">
        <v>991</v>
      </c>
      <c r="D55" s="295" t="s">
        <v>992</v>
      </c>
      <c r="E55" s="295" t="s">
        <v>25</v>
      </c>
      <c r="F55" s="296" t="s">
        <v>922</v>
      </c>
      <c r="G55" s="297" t="s">
        <v>993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516</v>
      </c>
    </row>
    <row r="56" customHeight="1" spans="2:22">
      <c r="B56" s="299"/>
      <c r="C56" s="7" t="s">
        <v>994</v>
      </c>
      <c r="D56" s="8" t="s">
        <v>995</v>
      </c>
      <c r="E56" s="8" t="s">
        <v>33</v>
      </c>
      <c r="F56" s="9" t="s">
        <v>922</v>
      </c>
      <c r="G56" s="10" t="s">
        <v>996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516</v>
      </c>
    </row>
    <row r="57" customHeight="1" spans="2:22">
      <c r="B57" s="299"/>
      <c r="C57" s="7" t="s">
        <v>997</v>
      </c>
      <c r="D57" s="8" t="s">
        <v>998</v>
      </c>
      <c r="E57" s="8" t="s">
        <v>956</v>
      </c>
      <c r="F57" s="9" t="s">
        <v>922</v>
      </c>
      <c r="G57" s="10" t="s">
        <v>999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516</v>
      </c>
    </row>
    <row r="58" customHeight="1" spans="2:22">
      <c r="B58" s="299"/>
      <c r="C58" s="7" t="s">
        <v>1000</v>
      </c>
      <c r="D58" s="8" t="s">
        <v>1001</v>
      </c>
      <c r="E58" s="8" t="s">
        <v>25</v>
      </c>
      <c r="F58" s="9" t="s">
        <v>858</v>
      </c>
      <c r="G58" s="10" t="s">
        <v>1002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516</v>
      </c>
    </row>
    <row r="59" customHeight="1" spans="2:22">
      <c r="B59" s="300"/>
      <c r="C59" s="301" t="s">
        <v>1003</v>
      </c>
      <c r="D59" s="302" t="s">
        <v>1004</v>
      </c>
      <c r="E59" s="302" t="s">
        <v>956</v>
      </c>
      <c r="F59" s="303" t="s">
        <v>858</v>
      </c>
      <c r="G59" s="304" t="s">
        <v>1005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516</v>
      </c>
    </row>
    <row r="60" customHeight="1" spans="2:22">
      <c r="B60" s="318"/>
      <c r="C60" s="319" t="s">
        <v>1006</v>
      </c>
      <c r="D60" s="320" t="s">
        <v>1007</v>
      </c>
      <c r="E60" s="320" t="s">
        <v>139</v>
      </c>
      <c r="F60" s="321"/>
      <c r="G60" s="322" t="s">
        <v>1008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3</v>
      </c>
      <c r="Q60" s="357">
        <v>0.15</v>
      </c>
      <c r="R60" s="358">
        <f>IF($A$1="补货",IF(V60="FBA",I60,0)+K60+L60,IF(V60="FBA",I60,J60))</f>
        <v>44</v>
      </c>
      <c r="S60" s="359"/>
      <c r="T60" s="359">
        <f t="shared" si="2"/>
        <v>44</v>
      </c>
      <c r="U60" s="338">
        <f t="shared" si="3"/>
        <v>2053.33333333333</v>
      </c>
      <c r="V60" s="360" t="s">
        <v>31</v>
      </c>
    </row>
    <row r="61" customHeight="1" spans="2:22">
      <c r="B61" s="324"/>
      <c r="C61" s="325" t="s">
        <v>1009</v>
      </c>
      <c r="D61" s="295" t="s">
        <v>1010</v>
      </c>
      <c r="E61" s="295" t="s">
        <v>1011</v>
      </c>
      <c r="F61" s="326"/>
      <c r="G61" s="297" t="s">
        <v>1012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516</v>
      </c>
    </row>
    <row r="62" customHeight="1" spans="2:22">
      <c r="B62" s="299"/>
      <c r="C62" s="7" t="s">
        <v>1013</v>
      </c>
      <c r="D62" s="8" t="s">
        <v>1014</v>
      </c>
      <c r="E62" s="8" t="s">
        <v>1015</v>
      </c>
      <c r="F62" s="9"/>
      <c r="G62" s="10" t="s">
        <v>1016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8</v>
      </c>
      <c r="S62" s="45"/>
      <c r="T62" s="45">
        <f t="shared" si="2"/>
        <v>8</v>
      </c>
      <c r="U62" s="33">
        <f t="shared" si="3"/>
        <v>1120</v>
      </c>
      <c r="V62" s="46" t="s">
        <v>516</v>
      </c>
    </row>
    <row r="63" customHeight="1" spans="2:22">
      <c r="B63" s="299"/>
      <c r="C63" s="7" t="s">
        <v>1017</v>
      </c>
      <c r="D63" s="8" t="s">
        <v>1018</v>
      </c>
      <c r="E63" s="8" t="s">
        <v>1019</v>
      </c>
      <c r="F63" s="9"/>
      <c r="G63" s="10" t="s">
        <v>1020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516</v>
      </c>
    </row>
    <row r="64" customHeight="1" spans="2:22">
      <c r="B64" s="300"/>
      <c r="C64" s="301" t="s">
        <v>1021</v>
      </c>
      <c r="D64" s="302" t="s">
        <v>1022</v>
      </c>
      <c r="E64" s="302" t="s">
        <v>1023</v>
      </c>
      <c r="F64" s="303"/>
      <c r="G64" s="304" t="s">
        <v>1024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516</v>
      </c>
    </row>
    <row r="65" customHeight="1" spans="2:22">
      <c r="B65" s="293"/>
      <c r="C65" s="294" t="s">
        <v>1025</v>
      </c>
      <c r="D65" s="295" t="s">
        <v>1026</v>
      </c>
      <c r="E65" s="295" t="s">
        <v>1011</v>
      </c>
      <c r="F65" s="296"/>
      <c r="G65" s="297" t="s">
        <v>1027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516</v>
      </c>
    </row>
    <row r="66" customHeight="1" spans="2:22">
      <c r="B66" s="299"/>
      <c r="C66" s="7" t="s">
        <v>1028</v>
      </c>
      <c r="D66" s="8" t="s">
        <v>1029</v>
      </c>
      <c r="E66" s="8" t="s">
        <v>1015</v>
      </c>
      <c r="F66" s="9"/>
      <c r="G66" s="10" t="s">
        <v>1030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99</v>
      </c>
      <c r="S66" s="45"/>
      <c r="T66" s="45">
        <f t="shared" si="2"/>
        <v>99</v>
      </c>
      <c r="U66" s="33" t="str">
        <f t="shared" si="3"/>
        <v>-</v>
      </c>
      <c r="V66" s="46" t="s">
        <v>516</v>
      </c>
    </row>
    <row r="67" customHeight="1" spans="2:22">
      <c r="B67" s="299"/>
      <c r="C67" s="7" t="s">
        <v>1031</v>
      </c>
      <c r="D67" s="8" t="s">
        <v>1032</v>
      </c>
      <c r="E67" s="8" t="s">
        <v>1033</v>
      </c>
      <c r="F67" s="9"/>
      <c r="G67" s="10" t="s">
        <v>1034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7</v>
      </c>
      <c r="S67" s="45"/>
      <c r="T67" s="45">
        <f t="shared" si="2"/>
        <v>7</v>
      </c>
      <c r="U67" s="33" t="str">
        <f t="shared" si="3"/>
        <v>-</v>
      </c>
      <c r="V67" s="46" t="s">
        <v>516</v>
      </c>
    </row>
    <row r="68" customHeight="1" spans="2:22">
      <c r="B68" s="299"/>
      <c r="C68" s="7" t="s">
        <v>1035</v>
      </c>
      <c r="D68" s="8" t="s">
        <v>1036</v>
      </c>
      <c r="E68" s="8" t="s">
        <v>147</v>
      </c>
      <c r="F68" s="9"/>
      <c r="G68" s="10" t="s">
        <v>1037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95</v>
      </c>
      <c r="S68" s="45"/>
      <c r="T68" s="45">
        <f t="shared" si="2"/>
        <v>95</v>
      </c>
      <c r="U68" s="33">
        <f t="shared" si="3"/>
        <v>5541.66666666667</v>
      </c>
      <c r="V68" s="46" t="s">
        <v>516</v>
      </c>
    </row>
    <row r="69" customHeight="1" spans="2:22">
      <c r="B69" s="299"/>
      <c r="C69" s="7" t="s">
        <v>1038</v>
      </c>
      <c r="D69" s="8" t="s">
        <v>1039</v>
      </c>
      <c r="E69" s="8" t="s">
        <v>33</v>
      </c>
      <c r="F69" s="9"/>
      <c r="G69" s="10" t="s">
        <v>1040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92</v>
      </c>
      <c r="S69" s="45"/>
      <c r="T69" s="45">
        <f t="shared" si="2"/>
        <v>92</v>
      </c>
      <c r="U69" s="33">
        <f t="shared" si="3"/>
        <v>3220</v>
      </c>
      <c r="V69" s="46" t="s">
        <v>516</v>
      </c>
    </row>
    <row r="70" customHeight="1" spans="2:22">
      <c r="B70" s="299"/>
      <c r="C70" s="7" t="s">
        <v>1041</v>
      </c>
      <c r="D70" s="8" t="s">
        <v>1042</v>
      </c>
      <c r="E70" s="8" t="s">
        <v>956</v>
      </c>
      <c r="F70" s="9"/>
      <c r="G70" s="10" t="s">
        <v>1043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98</v>
      </c>
      <c r="S70" s="45"/>
      <c r="T70" s="45">
        <f t="shared" si="2"/>
        <v>98</v>
      </c>
      <c r="U70" s="33">
        <f t="shared" si="3"/>
        <v>13720</v>
      </c>
      <c r="V70" s="46" t="s">
        <v>516</v>
      </c>
    </row>
    <row r="71" customHeight="1" spans="2:22">
      <c r="B71" s="300"/>
      <c r="C71" s="301" t="s">
        <v>1044</v>
      </c>
      <c r="D71" s="302" t="s">
        <v>1045</v>
      </c>
      <c r="E71" s="302" t="s">
        <v>1046</v>
      </c>
      <c r="F71" s="303"/>
      <c r="G71" s="304" t="s">
        <v>1047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2078.125</v>
      </c>
      <c r="V71" s="51" t="s">
        <v>516</v>
      </c>
    </row>
    <row r="72" customHeight="1" spans="2:22">
      <c r="B72" s="293"/>
      <c r="C72" s="294" t="s">
        <v>1048</v>
      </c>
      <c r="D72" s="295" t="s">
        <v>1049</v>
      </c>
      <c r="E72" s="295" t="s">
        <v>1050</v>
      </c>
      <c r="F72" s="296"/>
      <c r="G72" s="297" t="s">
        <v>1051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516</v>
      </c>
    </row>
    <row r="73" customHeight="1" spans="2:22">
      <c r="B73" s="299"/>
      <c r="C73" s="7" t="s">
        <v>1052</v>
      </c>
      <c r="D73" s="8" t="s">
        <v>1053</v>
      </c>
      <c r="E73" s="8" t="s">
        <v>1015</v>
      </c>
      <c r="F73" s="9"/>
      <c r="G73" s="10" t="s">
        <v>1054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516</v>
      </c>
    </row>
    <row r="74" customHeight="1" spans="2:22">
      <c r="B74" s="299"/>
      <c r="C74" s="7" t="s">
        <v>1055</v>
      </c>
      <c r="D74" s="8" t="s">
        <v>1056</v>
      </c>
      <c r="E74" s="8" t="s">
        <v>33</v>
      </c>
      <c r="F74" s="9"/>
      <c r="G74" s="10" t="s">
        <v>1057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516</v>
      </c>
    </row>
    <row r="75" customHeight="1" spans="2:22">
      <c r="B75" s="300"/>
      <c r="C75" s="301" t="s">
        <v>1058</v>
      </c>
      <c r="D75" s="302" t="s">
        <v>1059</v>
      </c>
      <c r="E75" s="302" t="s">
        <v>956</v>
      </c>
      <c r="F75" s="303"/>
      <c r="G75" s="304" t="s">
        <v>1060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516</v>
      </c>
    </row>
    <row r="76" customHeight="1" spans="2:22">
      <c r="B76" s="293"/>
      <c r="C76" s="294" t="s">
        <v>1061</v>
      </c>
      <c r="D76" s="295" t="s">
        <v>1062</v>
      </c>
      <c r="E76" s="295" t="s">
        <v>1011</v>
      </c>
      <c r="F76" s="296" t="s">
        <v>1063</v>
      </c>
      <c r="G76" s="297" t="s">
        <v>1064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95</v>
      </c>
      <c r="S76" s="346"/>
      <c r="T76" s="346">
        <f t="shared" si="4"/>
        <v>95</v>
      </c>
      <c r="U76" s="329">
        <f t="shared" si="5"/>
        <v>1847.22222222222</v>
      </c>
      <c r="V76" s="347" t="s">
        <v>516</v>
      </c>
    </row>
    <row r="77" customHeight="1" spans="2:22">
      <c r="B77" s="299"/>
      <c r="C77" s="7" t="s">
        <v>1065</v>
      </c>
      <c r="D77" s="8" t="s">
        <v>1066</v>
      </c>
      <c r="E77" s="8" t="s">
        <v>1015</v>
      </c>
      <c r="F77" s="9" t="s">
        <v>1063</v>
      </c>
      <c r="G77" s="10" t="s">
        <v>1067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95</v>
      </c>
      <c r="S77" s="45"/>
      <c r="T77" s="45">
        <f t="shared" si="4"/>
        <v>95</v>
      </c>
      <c r="U77" s="33">
        <f t="shared" si="5"/>
        <v>33250</v>
      </c>
      <c r="V77" s="46" t="s">
        <v>516</v>
      </c>
    </row>
    <row r="78" customHeight="1" spans="2:22">
      <c r="B78" s="299"/>
      <c r="C78" s="7" t="s">
        <v>1068</v>
      </c>
      <c r="D78" s="8" t="s">
        <v>1069</v>
      </c>
      <c r="E78" s="8" t="s">
        <v>147</v>
      </c>
      <c r="F78" s="9" t="s">
        <v>1063</v>
      </c>
      <c r="G78" s="10" t="s">
        <v>1070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516</v>
      </c>
    </row>
    <row r="79" customHeight="1" spans="2:22">
      <c r="B79" s="299"/>
      <c r="C79" s="7" t="s">
        <v>1071</v>
      </c>
      <c r="D79" s="8" t="s">
        <v>1072</v>
      </c>
      <c r="E79" s="8" t="s">
        <v>1046</v>
      </c>
      <c r="F79" s="9" t="s">
        <v>1063</v>
      </c>
      <c r="G79" s="10" t="s">
        <v>1073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95</v>
      </c>
      <c r="S79" s="45"/>
      <c r="T79" s="45">
        <f t="shared" si="4"/>
        <v>95</v>
      </c>
      <c r="U79" s="33" t="str">
        <f t="shared" si="5"/>
        <v>-</v>
      </c>
      <c r="V79" s="46" t="s">
        <v>516</v>
      </c>
    </row>
    <row r="80" customHeight="1" spans="2:22">
      <c r="B80" s="299"/>
      <c r="C80" s="7" t="s">
        <v>1074</v>
      </c>
      <c r="D80" s="8" t="s">
        <v>1075</v>
      </c>
      <c r="E80" s="8" t="s">
        <v>1011</v>
      </c>
      <c r="F80" s="9" t="s">
        <v>1076</v>
      </c>
      <c r="G80" s="10" t="s">
        <v>1077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9</v>
      </c>
      <c r="S80" s="45"/>
      <c r="T80" s="45">
        <f t="shared" si="4"/>
        <v>9</v>
      </c>
      <c r="U80" s="33">
        <f t="shared" si="5"/>
        <v>170.27027027027</v>
      </c>
      <c r="V80" s="46" t="s">
        <v>516</v>
      </c>
    </row>
    <row r="81" customHeight="1" spans="2:22">
      <c r="B81" s="299"/>
      <c r="C81" s="7" t="s">
        <v>1078</v>
      </c>
      <c r="D81" s="8" t="s">
        <v>1079</v>
      </c>
      <c r="E81" s="8" t="s">
        <v>1015</v>
      </c>
      <c r="F81" s="9" t="s">
        <v>1076</v>
      </c>
      <c r="G81" s="10" t="s">
        <v>1080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5</v>
      </c>
      <c r="Q81" s="43">
        <v>0.08</v>
      </c>
      <c r="R81" s="44">
        <f>IF($A$1="补货",IF(V81="FBA",I81,0)+K81+L81,IF(V81="FBA",I81,J81))</f>
        <v>4</v>
      </c>
      <c r="S81" s="45"/>
      <c r="T81" s="45">
        <f t="shared" si="4"/>
        <v>4</v>
      </c>
      <c r="U81" s="33">
        <f t="shared" si="5"/>
        <v>350</v>
      </c>
      <c r="V81" s="46" t="s">
        <v>516</v>
      </c>
    </row>
    <row r="82" customHeight="1" spans="2:22">
      <c r="B82" s="299"/>
      <c r="C82" s="7" t="s">
        <v>1081</v>
      </c>
      <c r="D82" s="8" t="s">
        <v>1082</v>
      </c>
      <c r="E82" s="8" t="s">
        <v>147</v>
      </c>
      <c r="F82" s="9" t="s">
        <v>1076</v>
      </c>
      <c r="G82" s="10" t="s">
        <v>1083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0.82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34.1463414634146</v>
      </c>
      <c r="V82" s="46" t="s">
        <v>516</v>
      </c>
    </row>
    <row r="83" customHeight="1" spans="2:22">
      <c r="B83" s="300"/>
      <c r="C83" s="301" t="s">
        <v>1084</v>
      </c>
      <c r="D83" s="302" t="s">
        <v>1085</v>
      </c>
      <c r="E83" s="302" t="s">
        <v>1046</v>
      </c>
      <c r="F83" s="303" t="s">
        <v>1076</v>
      </c>
      <c r="G83" s="304" t="s">
        <v>1086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9</v>
      </c>
      <c r="S83" s="50"/>
      <c r="T83" s="50">
        <f t="shared" si="4"/>
        <v>9</v>
      </c>
      <c r="U83" s="39">
        <f t="shared" si="5"/>
        <v>525</v>
      </c>
      <c r="V83" s="51" t="s">
        <v>516</v>
      </c>
    </row>
    <row r="84" customHeight="1" spans="2:22">
      <c r="B84" s="293"/>
      <c r="C84" s="294" t="s">
        <v>1087</v>
      </c>
      <c r="D84" s="295" t="s">
        <v>1088</v>
      </c>
      <c r="E84" s="295" t="s">
        <v>1089</v>
      </c>
      <c r="F84" s="296"/>
      <c r="G84" s="297" t="s">
        <v>1090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10</v>
      </c>
      <c r="S84" s="346"/>
      <c r="T84" s="346">
        <f t="shared" si="4"/>
        <v>10</v>
      </c>
      <c r="U84" s="329">
        <f t="shared" si="5"/>
        <v>225.806451612903</v>
      </c>
      <c r="V84" s="347" t="s">
        <v>516</v>
      </c>
    </row>
    <row r="85" customHeight="1" spans="2:22">
      <c r="B85" s="299"/>
      <c r="C85" s="7" t="s">
        <v>1091</v>
      </c>
      <c r="D85" s="8" t="s">
        <v>1092</v>
      </c>
      <c r="E85" s="8" t="s">
        <v>1011</v>
      </c>
      <c r="F85" s="9"/>
      <c r="G85" s="10" t="s">
        <v>1093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980</v>
      </c>
      <c r="V85" s="46" t="s">
        <v>516</v>
      </c>
    </row>
    <row r="86" customHeight="1" spans="2:22">
      <c r="B86" s="299"/>
      <c r="C86" s="7" t="s">
        <v>1094</v>
      </c>
      <c r="D86" s="8" t="s">
        <v>1095</v>
      </c>
      <c r="E86" s="8" t="s">
        <v>1096</v>
      </c>
      <c r="F86" s="9"/>
      <c r="G86" s="10" t="s">
        <v>1097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4</v>
      </c>
      <c r="S86" s="45"/>
      <c r="T86" s="45">
        <f t="shared" si="4"/>
        <v>4</v>
      </c>
      <c r="U86" s="33">
        <f t="shared" si="5"/>
        <v>400</v>
      </c>
      <c r="V86" s="46" t="s">
        <v>516</v>
      </c>
    </row>
    <row r="87" customHeight="1" spans="2:22">
      <c r="B87" s="299"/>
      <c r="C87" s="7" t="s">
        <v>1098</v>
      </c>
      <c r="D87" s="8" t="s">
        <v>1099</v>
      </c>
      <c r="E87" s="8" t="s">
        <v>1015</v>
      </c>
      <c r="F87" s="9"/>
      <c r="G87" s="10" t="s">
        <v>1100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8</v>
      </c>
      <c r="S87" s="45"/>
      <c r="T87" s="45">
        <f t="shared" si="4"/>
        <v>8</v>
      </c>
      <c r="U87" s="33">
        <f t="shared" si="5"/>
        <v>233.333333333333</v>
      </c>
      <c r="V87" s="46" t="s">
        <v>516</v>
      </c>
    </row>
    <row r="88" customHeight="1" spans="2:22">
      <c r="B88" s="299"/>
      <c r="C88" s="7" t="s">
        <v>1101</v>
      </c>
      <c r="D88" s="8" t="s">
        <v>1102</v>
      </c>
      <c r="E88" s="8" t="s">
        <v>1103</v>
      </c>
      <c r="F88" s="9"/>
      <c r="G88" s="10" t="s">
        <v>1104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1</v>
      </c>
      <c r="S88" s="45"/>
      <c r="T88" s="45">
        <f t="shared" si="4"/>
        <v>1</v>
      </c>
      <c r="U88" s="33">
        <f t="shared" si="5"/>
        <v>233.333333333333</v>
      </c>
      <c r="V88" s="46" t="s">
        <v>516</v>
      </c>
    </row>
    <row r="89" customHeight="1" spans="2:22">
      <c r="B89" s="299"/>
      <c r="C89" s="7" t="s">
        <v>1105</v>
      </c>
      <c r="D89" s="8" t="s">
        <v>1106</v>
      </c>
      <c r="E89" s="8" t="s">
        <v>147</v>
      </c>
      <c r="F89" s="9"/>
      <c r="G89" s="10" t="s">
        <v>1107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7</v>
      </c>
      <c r="S89" s="45"/>
      <c r="T89" s="45">
        <f t="shared" si="4"/>
        <v>7</v>
      </c>
      <c r="U89" s="33">
        <f t="shared" si="5"/>
        <v>700</v>
      </c>
      <c r="V89" s="46" t="s">
        <v>516</v>
      </c>
    </row>
    <row r="90" customHeight="1" spans="2:22">
      <c r="B90" s="299"/>
      <c r="C90" s="7" t="s">
        <v>1108</v>
      </c>
      <c r="D90" s="8" t="s">
        <v>1109</v>
      </c>
      <c r="E90" s="8" t="s">
        <v>1110</v>
      </c>
      <c r="F90" s="9"/>
      <c r="G90" s="10" t="s">
        <v>1111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516</v>
      </c>
    </row>
    <row r="91" customHeight="1" spans="2:22">
      <c r="B91" s="300"/>
      <c r="C91" s="301" t="s">
        <v>1112</v>
      </c>
      <c r="D91" s="302" t="s">
        <v>1113</v>
      </c>
      <c r="E91" s="302" t="s">
        <v>1046</v>
      </c>
      <c r="F91" s="303"/>
      <c r="G91" s="304" t="s">
        <v>1114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6</v>
      </c>
      <c r="S91" s="50"/>
      <c r="T91" s="50">
        <f t="shared" si="4"/>
        <v>6</v>
      </c>
      <c r="U91" s="39">
        <f t="shared" si="5"/>
        <v>2100</v>
      </c>
      <c r="V91" s="51" t="s">
        <v>516</v>
      </c>
    </row>
    <row r="92" customHeight="1" spans="2:22">
      <c r="B92" s="293"/>
      <c r="C92" s="294" t="s">
        <v>1115</v>
      </c>
      <c r="D92" s="295" t="s">
        <v>1116</v>
      </c>
      <c r="E92" s="295" t="s">
        <v>147</v>
      </c>
      <c r="F92" s="296"/>
      <c r="G92" s="297" t="s">
        <v>1117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516</v>
      </c>
    </row>
    <row r="93" customHeight="1" spans="2:22">
      <c r="B93" s="362"/>
      <c r="C93" s="363" t="s">
        <v>1118</v>
      </c>
      <c r="D93" s="364" t="s">
        <v>1119</v>
      </c>
      <c r="E93" s="364" t="s">
        <v>1046</v>
      </c>
      <c r="F93" s="365"/>
      <c r="G93" s="366" t="s">
        <v>1120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516</v>
      </c>
    </row>
    <row r="94" customHeight="1" spans="2:22">
      <c r="B94" s="368"/>
      <c r="C94" s="369" t="s">
        <v>1121</v>
      </c>
      <c r="D94" s="370" t="s">
        <v>1122</v>
      </c>
      <c r="E94" s="370" t="s">
        <v>1011</v>
      </c>
      <c r="F94" s="371"/>
      <c r="G94" s="372" t="s">
        <v>1123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516</v>
      </c>
    </row>
    <row r="95" customHeight="1" spans="2:22">
      <c r="B95" s="300"/>
      <c r="C95" s="301" t="s">
        <v>1124</v>
      </c>
      <c r="D95" s="302" t="s">
        <v>1125</v>
      </c>
      <c r="E95" s="302" t="s">
        <v>1015</v>
      </c>
      <c r="F95" s="50"/>
      <c r="G95" s="304" t="s">
        <v>1126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516</v>
      </c>
    </row>
    <row r="96" customHeight="1" spans="2:22">
      <c r="B96" s="293"/>
      <c r="C96" s="294" t="s">
        <v>1127</v>
      </c>
      <c r="D96" s="295" t="s">
        <v>1128</v>
      </c>
      <c r="E96" s="295" t="s">
        <v>1011</v>
      </c>
      <c r="F96" s="296" t="s">
        <v>1129</v>
      </c>
      <c r="G96" s="297" t="s">
        <v>1130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516</v>
      </c>
    </row>
    <row r="97" customHeight="1" spans="2:22">
      <c r="B97" s="299"/>
      <c r="C97" s="7" t="s">
        <v>1131</v>
      </c>
      <c r="D97" s="8" t="s">
        <v>1132</v>
      </c>
      <c r="E97" s="8" t="s">
        <v>1011</v>
      </c>
      <c r="F97" s="9" t="s">
        <v>1133</v>
      </c>
      <c r="G97" s="10" t="s">
        <v>1134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516</v>
      </c>
    </row>
    <row r="98" customHeight="1" spans="2:22">
      <c r="B98" s="299"/>
      <c r="C98" s="7" t="s">
        <v>1135</v>
      </c>
      <c r="D98" s="8" t="s">
        <v>1136</v>
      </c>
      <c r="E98" s="8" t="s">
        <v>1015</v>
      </c>
      <c r="F98" s="9" t="s">
        <v>1129</v>
      </c>
      <c r="G98" s="10" t="s">
        <v>1137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516</v>
      </c>
    </row>
    <row r="99" customHeight="1" spans="2:22">
      <c r="B99" s="299"/>
      <c r="C99" s="7" t="s">
        <v>1138</v>
      </c>
      <c r="D99" s="8" t="s">
        <v>1139</v>
      </c>
      <c r="E99" s="8" t="s">
        <v>1015</v>
      </c>
      <c r="F99" s="9" t="s">
        <v>1133</v>
      </c>
      <c r="G99" s="10" t="s">
        <v>1140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516</v>
      </c>
    </row>
    <row r="100" customHeight="1" spans="2:22">
      <c r="B100" s="299"/>
      <c r="C100" s="7" t="s">
        <v>1141</v>
      </c>
      <c r="D100" s="8" t="s">
        <v>1142</v>
      </c>
      <c r="E100" s="8" t="s">
        <v>147</v>
      </c>
      <c r="F100" s="9" t="s">
        <v>1129</v>
      </c>
      <c r="G100" s="10" t="s">
        <v>1143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516</v>
      </c>
    </row>
    <row r="101" customHeight="1" spans="2:22">
      <c r="B101" s="299"/>
      <c r="C101" s="7" t="s">
        <v>1144</v>
      </c>
      <c r="D101" s="8" t="s">
        <v>1145</v>
      </c>
      <c r="E101" s="8" t="s">
        <v>147</v>
      </c>
      <c r="F101" s="9" t="s">
        <v>1133</v>
      </c>
      <c r="G101" s="10" t="s">
        <v>1146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516</v>
      </c>
    </row>
    <row r="102" customHeight="1" spans="2:22">
      <c r="B102" s="299"/>
      <c r="C102" s="7" t="s">
        <v>1147</v>
      </c>
      <c r="D102" s="8" t="s">
        <v>1148</v>
      </c>
      <c r="E102" s="8" t="s">
        <v>1046</v>
      </c>
      <c r="F102" s="9" t="s">
        <v>1129</v>
      </c>
      <c r="G102" s="10" t="s">
        <v>1149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2520</v>
      </c>
      <c r="V102" s="46" t="s">
        <v>516</v>
      </c>
    </row>
    <row r="103" customHeight="1" spans="2:22">
      <c r="B103" s="300"/>
      <c r="C103" s="301" t="s">
        <v>1150</v>
      </c>
      <c r="D103" s="302" t="s">
        <v>1151</v>
      </c>
      <c r="E103" s="302" t="s">
        <v>1046</v>
      </c>
      <c r="F103" s="303" t="s">
        <v>1133</v>
      </c>
      <c r="G103" s="304" t="s">
        <v>1152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>
        <f t="shared" si="5"/>
        <v>5950</v>
      </c>
      <c r="V103" s="51" t="s">
        <v>516</v>
      </c>
    </row>
    <row r="104" customHeight="1" spans="2:22">
      <c r="B104" s="374"/>
      <c r="C104" s="314" t="s">
        <v>1153</v>
      </c>
      <c r="D104" s="315" t="s">
        <v>1154</v>
      </c>
      <c r="E104" s="315" t="s">
        <v>1015</v>
      </c>
      <c r="F104" s="305"/>
      <c r="G104" s="316" t="s">
        <v>1155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3</v>
      </c>
      <c r="S104" s="355"/>
      <c r="T104" s="355">
        <f t="shared" si="4"/>
        <v>3</v>
      </c>
      <c r="U104" s="335">
        <f t="shared" si="5"/>
        <v>1050</v>
      </c>
      <c r="V104" s="356" t="s">
        <v>31</v>
      </c>
    </row>
    <row r="105" customHeight="1" spans="2:22">
      <c r="B105" s="15"/>
      <c r="C105" s="290" t="s">
        <v>1156</v>
      </c>
      <c r="D105" s="291" t="s">
        <v>1157</v>
      </c>
      <c r="E105" s="291" t="s">
        <v>147</v>
      </c>
      <c r="F105" s="18"/>
      <c r="G105" s="292" t="s">
        <v>1158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1159</v>
      </c>
      <c r="D106" s="295" t="s">
        <v>1160</v>
      </c>
      <c r="E106" s="295" t="s">
        <v>1015</v>
      </c>
      <c r="F106" s="296"/>
      <c r="G106" s="297" t="s">
        <v>1161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1162</v>
      </c>
      <c r="D107" s="302" t="s">
        <v>1163</v>
      </c>
      <c r="E107" s="302" t="s">
        <v>147</v>
      </c>
      <c r="F107" s="303"/>
      <c r="G107" s="304" t="s">
        <v>1164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1165</v>
      </c>
      <c r="D108" s="320" t="s">
        <v>1166</v>
      </c>
      <c r="E108" s="320"/>
      <c r="F108" s="321"/>
      <c r="G108" s="322" t="s">
        <v>1167</v>
      </c>
      <c r="H108" s="323">
        <v>2980</v>
      </c>
      <c r="I108" s="336">
        <v>21</v>
      </c>
      <c r="J108" s="337"/>
      <c r="K108" s="338">
        <v>15</v>
      </c>
      <c r="L108" s="338"/>
      <c r="M108" s="338">
        <v>1</v>
      </c>
      <c r="N108" s="338">
        <v>9</v>
      </c>
      <c r="O108" s="338">
        <v>20</v>
      </c>
      <c r="P108" s="338">
        <v>38</v>
      </c>
      <c r="Q108" s="357">
        <v>2.07</v>
      </c>
      <c r="R108" s="358">
        <f>IF($A$1="补货",IF(V108="FBA",I108,0)+K108+L108,IF(V108="FBA",I108,J108))</f>
        <v>21</v>
      </c>
      <c r="S108" s="359"/>
      <c r="T108" s="359">
        <f t="shared" si="4"/>
        <v>21</v>
      </c>
      <c r="U108" s="338">
        <f t="shared" si="5"/>
        <v>71.0144927536232</v>
      </c>
      <c r="V108" s="360" t="s">
        <v>31</v>
      </c>
    </row>
    <row r="109" customHeight="1" spans="2:22">
      <c r="B109" s="293"/>
      <c r="C109" s="294" t="s">
        <v>1168</v>
      </c>
      <c r="D109" s="295" t="s">
        <v>1169</v>
      </c>
      <c r="E109" s="295" t="s">
        <v>25</v>
      </c>
      <c r="F109" s="296"/>
      <c r="G109" s="297" t="s">
        <v>1170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129.62962962963</v>
      </c>
      <c r="V109" s="347" t="s">
        <v>516</v>
      </c>
    </row>
    <row r="110" customHeight="1" spans="2:22">
      <c r="B110" s="299"/>
      <c r="C110" s="7" t="s">
        <v>1171</v>
      </c>
      <c r="D110" s="8" t="s">
        <v>1172</v>
      </c>
      <c r="E110" s="8" t="s">
        <v>147</v>
      </c>
      <c r="F110" s="9"/>
      <c r="G110" s="10" t="s">
        <v>1173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516</v>
      </c>
    </row>
    <row r="111" customHeight="1" spans="2:22">
      <c r="B111" s="375"/>
      <c r="C111" s="290" t="s">
        <v>1174</v>
      </c>
      <c r="D111" s="291" t="s">
        <v>1175</v>
      </c>
      <c r="E111" s="291" t="s">
        <v>140</v>
      </c>
      <c r="F111" s="18"/>
      <c r="G111" s="292" t="s">
        <v>1176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16</v>
      </c>
      <c r="S111" s="343"/>
      <c r="T111" s="343">
        <f t="shared" si="4"/>
        <v>16</v>
      </c>
      <c r="U111" s="36">
        <f t="shared" si="5"/>
        <v>2240</v>
      </c>
      <c r="V111" s="47" t="s">
        <v>516</v>
      </c>
    </row>
    <row r="112" customHeight="1" spans="2:22">
      <c r="B112" s="293"/>
      <c r="C112" s="294" t="s">
        <v>1177</v>
      </c>
      <c r="D112" s="295" t="s">
        <v>1178</v>
      </c>
      <c r="E112" s="295" t="s">
        <v>155</v>
      </c>
      <c r="F112" s="296"/>
      <c r="G112" s="297" t="s">
        <v>1179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516</v>
      </c>
    </row>
    <row r="113" customHeight="1" spans="2:22">
      <c r="B113" s="299"/>
      <c r="C113" s="7" t="s">
        <v>1180</v>
      </c>
      <c r="D113" s="8" t="s">
        <v>1181</v>
      </c>
      <c r="E113" s="8" t="s">
        <v>25</v>
      </c>
      <c r="F113" s="9"/>
      <c r="G113" s="10" t="s">
        <v>1182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516</v>
      </c>
    </row>
    <row r="114" customHeight="1" spans="2:22">
      <c r="B114" s="300"/>
      <c r="C114" s="301" t="s">
        <v>1183</v>
      </c>
      <c r="D114" s="302" t="s">
        <v>1184</v>
      </c>
      <c r="E114" s="302" t="s">
        <v>140</v>
      </c>
      <c r="F114" s="303"/>
      <c r="G114" s="304" t="s">
        <v>1185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>
        <f t="shared" si="5"/>
        <v>560</v>
      </c>
      <c r="V114" s="51" t="s">
        <v>516</v>
      </c>
    </row>
    <row r="115" customHeight="1" spans="2:22">
      <c r="B115" s="374"/>
      <c r="C115" s="314" t="s">
        <v>1186</v>
      </c>
      <c r="D115" s="315" t="s">
        <v>1187</v>
      </c>
      <c r="E115" s="315" t="s">
        <v>147</v>
      </c>
      <c r="F115" s="305"/>
      <c r="G115" s="316" t="s">
        <v>1188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5</v>
      </c>
      <c r="S115" s="355"/>
      <c r="T115" s="355">
        <f t="shared" si="4"/>
        <v>5</v>
      </c>
      <c r="U115" s="335" t="str">
        <f t="shared" si="5"/>
        <v>-</v>
      </c>
      <c r="V115" s="356" t="s">
        <v>516</v>
      </c>
    </row>
    <row r="116" customHeight="1" spans="2:22">
      <c r="B116" s="15"/>
      <c r="C116" s="290" t="s">
        <v>1189</v>
      </c>
      <c r="D116" s="291" t="s">
        <v>1190</v>
      </c>
      <c r="E116" s="291" t="s">
        <v>140</v>
      </c>
      <c r="F116" s="18"/>
      <c r="G116" s="292" t="s">
        <v>1191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24</v>
      </c>
      <c r="S116" s="343"/>
      <c r="T116" s="343">
        <f t="shared" si="4"/>
        <v>24</v>
      </c>
      <c r="U116" s="36">
        <f t="shared" si="5"/>
        <v>8400</v>
      </c>
      <c r="V116" s="47" t="s">
        <v>516</v>
      </c>
    </row>
    <row r="117" customHeight="1" spans="2:22">
      <c r="B117" s="293"/>
      <c r="C117" s="294" t="s">
        <v>1192</v>
      </c>
      <c r="D117" s="295" t="s">
        <v>1193</v>
      </c>
      <c r="E117" s="295" t="s">
        <v>1194</v>
      </c>
      <c r="F117" s="296"/>
      <c r="G117" s="297" t="s">
        <v>1195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516</v>
      </c>
    </row>
    <row r="118" customHeight="1" spans="2:22">
      <c r="B118" s="299"/>
      <c r="C118" s="7" t="s">
        <v>1196</v>
      </c>
      <c r="D118" s="8" t="s">
        <v>1197</v>
      </c>
      <c r="E118" s="8" t="s">
        <v>1198</v>
      </c>
      <c r="F118" s="9"/>
      <c r="G118" s="10" t="s">
        <v>1199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516</v>
      </c>
    </row>
    <row r="119" customHeight="1" spans="2:22">
      <c r="B119" s="299"/>
      <c r="C119" s="7" t="s">
        <v>1200</v>
      </c>
      <c r="D119" s="8" t="s">
        <v>1201</v>
      </c>
      <c r="E119" s="8" t="s">
        <v>1202</v>
      </c>
      <c r="F119" s="9"/>
      <c r="G119" s="10" t="s">
        <v>1203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516</v>
      </c>
    </row>
    <row r="120" customHeight="1" spans="2:22">
      <c r="B120" s="299"/>
      <c r="C120" s="7" t="s">
        <v>1204</v>
      </c>
      <c r="D120" s="8" t="s">
        <v>1205</v>
      </c>
      <c r="E120" s="8" t="s">
        <v>1206</v>
      </c>
      <c r="F120" s="9"/>
      <c r="G120" s="10" t="s">
        <v>1207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</v>
      </c>
      <c r="S120" s="45"/>
      <c r="T120" s="45">
        <f t="shared" si="4"/>
        <v>3</v>
      </c>
      <c r="U120" s="33">
        <f t="shared" si="5"/>
        <v>1050</v>
      </c>
      <c r="V120" s="46" t="s">
        <v>516</v>
      </c>
    </row>
    <row r="121" customHeight="1" spans="2:22">
      <c r="B121" s="300"/>
      <c r="C121" s="301" t="s">
        <v>1208</v>
      </c>
      <c r="D121" s="302" t="s">
        <v>1209</v>
      </c>
      <c r="E121" s="302" t="s">
        <v>1210</v>
      </c>
      <c r="F121" s="303"/>
      <c r="G121" s="304" t="s">
        <v>1211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4</v>
      </c>
      <c r="S121" s="50"/>
      <c r="T121" s="50">
        <f t="shared" si="4"/>
        <v>4</v>
      </c>
      <c r="U121" s="39" t="str">
        <f t="shared" si="5"/>
        <v>-</v>
      </c>
      <c r="V121" s="51" t="s">
        <v>516</v>
      </c>
    </row>
    <row r="122" customHeight="1" spans="2:22">
      <c r="B122" s="374"/>
      <c r="C122" s="314" t="s">
        <v>1212</v>
      </c>
      <c r="D122" s="315" t="s">
        <v>1213</v>
      </c>
      <c r="E122" s="315" t="s">
        <v>147</v>
      </c>
      <c r="F122" s="305"/>
      <c r="G122" s="316" t="s">
        <v>1214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516</v>
      </c>
    </row>
    <row r="123" customHeight="1" spans="2:22">
      <c r="B123" s="15"/>
      <c r="C123" s="290" t="s">
        <v>1215</v>
      </c>
      <c r="D123" s="291" t="s">
        <v>1216</v>
      </c>
      <c r="E123" s="291" t="s">
        <v>140</v>
      </c>
      <c r="F123" s="18"/>
      <c r="G123" s="292" t="s">
        <v>1217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13</v>
      </c>
      <c r="S123" s="343"/>
      <c r="T123" s="343">
        <f t="shared" si="4"/>
        <v>13</v>
      </c>
      <c r="U123" s="36">
        <f t="shared" si="5"/>
        <v>337.037037037037</v>
      </c>
      <c r="V123" s="47" t="s">
        <v>516</v>
      </c>
    </row>
    <row r="124" customHeight="1" spans="2:22">
      <c r="B124" s="293"/>
      <c r="C124" s="294" t="s">
        <v>1218</v>
      </c>
      <c r="D124" s="295" t="s">
        <v>1219</v>
      </c>
      <c r="E124" s="295" t="s">
        <v>1220</v>
      </c>
      <c r="F124" s="296"/>
      <c r="G124" s="297" t="s">
        <v>1221</v>
      </c>
      <c r="H124" s="298">
        <v>1480</v>
      </c>
      <c r="I124" s="327">
        <v>8</v>
      </c>
      <c r="J124" s="328"/>
      <c r="K124" s="329">
        <v>9</v>
      </c>
      <c r="L124" s="329"/>
      <c r="M124" s="329">
        <v>3</v>
      </c>
      <c r="N124" s="329">
        <v>7</v>
      </c>
      <c r="O124" s="329">
        <v>9</v>
      </c>
      <c r="P124" s="329">
        <v>12</v>
      </c>
      <c r="Q124" s="344">
        <v>1.44</v>
      </c>
      <c r="R124" s="345">
        <f>IF($A$1="补货",IF(V124="FBA",I124,0)+K124+L124,IF(V124="FBA",I124,J124))</f>
        <v>8</v>
      </c>
      <c r="S124" s="346"/>
      <c r="T124" s="346">
        <f t="shared" si="4"/>
        <v>8</v>
      </c>
      <c r="U124" s="329">
        <f t="shared" si="5"/>
        <v>38.8888888888889</v>
      </c>
      <c r="V124" s="347" t="s">
        <v>31</v>
      </c>
    </row>
    <row r="125" customHeight="1" spans="2:22">
      <c r="B125" s="299"/>
      <c r="C125" s="7" t="s">
        <v>1222</v>
      </c>
      <c r="D125" s="8" t="s">
        <v>1223</v>
      </c>
      <c r="E125" s="8" t="s">
        <v>1224</v>
      </c>
      <c r="F125" s="9"/>
      <c r="G125" s="10" t="s">
        <v>1225</v>
      </c>
      <c r="H125" s="11">
        <v>1480</v>
      </c>
      <c r="I125" s="31">
        <v>8</v>
      </c>
      <c r="J125" s="32"/>
      <c r="K125" s="33">
        <v>-16</v>
      </c>
      <c r="L125" s="33"/>
      <c r="M125" s="33">
        <v>2</v>
      </c>
      <c r="N125" s="33">
        <v>7</v>
      </c>
      <c r="O125" s="33">
        <v>13</v>
      </c>
      <c r="P125" s="33">
        <v>19</v>
      </c>
      <c r="Q125" s="43">
        <v>1.54</v>
      </c>
      <c r="R125" s="44">
        <f>IF($A$1="补货",IF(V125="FBA",I125,0)+K125+L125,IF(V125="FBA",I125,J125))</f>
        <v>8</v>
      </c>
      <c r="S125" s="45"/>
      <c r="T125" s="45">
        <f t="shared" si="4"/>
        <v>8</v>
      </c>
      <c r="U125" s="33">
        <f t="shared" si="5"/>
        <v>36.3636363636364</v>
      </c>
      <c r="V125" s="46" t="s">
        <v>31</v>
      </c>
    </row>
    <row r="126" customHeight="1" spans="2:22">
      <c r="B126" s="299"/>
      <c r="C126" s="7" t="s">
        <v>1226</v>
      </c>
      <c r="D126" s="8" t="s">
        <v>1227</v>
      </c>
      <c r="E126" s="8" t="s">
        <v>147</v>
      </c>
      <c r="F126" s="9"/>
      <c r="G126" s="10" t="s">
        <v>1228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11</v>
      </c>
      <c r="P126" s="33">
        <v>16</v>
      </c>
      <c r="Q126" s="43">
        <v>0.84</v>
      </c>
      <c r="R126" s="44">
        <f>IF($A$1="补货",IF(V126="FBA",I126,0)+K126+L126,IF(V126="FBA",I126,J126))</f>
        <v>9</v>
      </c>
      <c r="S126" s="45"/>
      <c r="T126" s="45">
        <f t="shared" si="4"/>
        <v>9</v>
      </c>
      <c r="U126" s="33">
        <f t="shared" si="5"/>
        <v>75</v>
      </c>
      <c r="V126" s="46" t="s">
        <v>31</v>
      </c>
    </row>
    <row r="127" customHeight="1" spans="2:22">
      <c r="B127" s="300"/>
      <c r="C127" s="301" t="s">
        <v>1229</v>
      </c>
      <c r="D127" s="302" t="s">
        <v>1230</v>
      </c>
      <c r="E127" s="302" t="s">
        <v>1231</v>
      </c>
      <c r="F127" s="303"/>
      <c r="G127" s="304" t="s">
        <v>1232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9</v>
      </c>
      <c r="O127" s="39">
        <v>21</v>
      </c>
      <c r="P127" s="39">
        <v>29</v>
      </c>
      <c r="Q127" s="48">
        <v>1.97</v>
      </c>
      <c r="R127" s="348">
        <f>IF($A$1="补货",IF(V127="FBA",I127,0)+K127+L127,IF(V127="FBA",I127,J127))</f>
        <v>8</v>
      </c>
      <c r="S127" s="50"/>
      <c r="T127" s="50">
        <f t="shared" si="4"/>
        <v>8</v>
      </c>
      <c r="U127" s="39">
        <f t="shared" si="5"/>
        <v>28.4263959390863</v>
      </c>
      <c r="V127" s="51" t="s">
        <v>31</v>
      </c>
    </row>
    <row r="128" customHeight="1" spans="2:22">
      <c r="B128" s="293"/>
      <c r="C128" s="294" t="s">
        <v>1233</v>
      </c>
      <c r="D128" s="295" t="s">
        <v>1234</v>
      </c>
      <c r="E128" s="295" t="s">
        <v>1220</v>
      </c>
      <c r="F128" s="296"/>
      <c r="G128" s="297" t="s">
        <v>1235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0</v>
      </c>
      <c r="S128" s="346">
        <v>20</v>
      </c>
      <c r="T128" s="346">
        <f t="shared" ref="T128:T145" si="6">R128+S128</f>
        <v>20</v>
      </c>
      <c r="U128" s="329">
        <f t="shared" ref="U128:U145" si="7">IF(Q128&gt;0,T128/Q128*7,"-")</f>
        <v>560</v>
      </c>
      <c r="V128" s="347" t="s">
        <v>31</v>
      </c>
    </row>
    <row r="129" customHeight="1" spans="2:22">
      <c r="B129" s="299"/>
      <c r="C129" s="7" t="s">
        <v>1236</v>
      </c>
      <c r="D129" s="8" t="s">
        <v>1237</v>
      </c>
      <c r="E129" s="8" t="s">
        <v>25</v>
      </c>
      <c r="F129" s="9"/>
      <c r="G129" s="10" t="s">
        <v>1238</v>
      </c>
      <c r="H129" s="11">
        <v>798</v>
      </c>
      <c r="I129" s="31">
        <v>23</v>
      </c>
      <c r="J129" s="32"/>
      <c r="K129" s="33"/>
      <c r="L129" s="33"/>
      <c r="M129" s="33">
        <v>2</v>
      </c>
      <c r="N129" s="33">
        <v>7</v>
      </c>
      <c r="O129" s="33">
        <v>11</v>
      </c>
      <c r="P129" s="33">
        <v>22</v>
      </c>
      <c r="Q129" s="43">
        <v>1.52</v>
      </c>
      <c r="R129" s="44">
        <f>IF($A$1="补货",IF(V129="FBA",I129,0)+K129+L129,IF(V129="FBA",I129,J129))</f>
        <v>23</v>
      </c>
      <c r="S129" s="45"/>
      <c r="T129" s="45">
        <f t="shared" si="6"/>
        <v>23</v>
      </c>
      <c r="U129" s="33">
        <f t="shared" si="7"/>
        <v>105.921052631579</v>
      </c>
      <c r="V129" s="46" t="s">
        <v>31</v>
      </c>
    </row>
    <row r="130" customHeight="1" spans="2:22">
      <c r="B130" s="299"/>
      <c r="C130" s="7" t="s">
        <v>1239</v>
      </c>
      <c r="D130" s="8" t="s">
        <v>1240</v>
      </c>
      <c r="E130" s="8" t="s">
        <v>147</v>
      </c>
      <c r="F130" s="9"/>
      <c r="G130" s="10" t="s">
        <v>1241</v>
      </c>
      <c r="H130" s="11">
        <v>798</v>
      </c>
      <c r="I130" s="31">
        <v>37</v>
      </c>
      <c r="J130" s="32"/>
      <c r="K130" s="33">
        <v>65</v>
      </c>
      <c r="L130" s="33"/>
      <c r="M130" s="33">
        <v>7</v>
      </c>
      <c r="N130" s="33">
        <v>24</v>
      </c>
      <c r="O130" s="33">
        <v>57</v>
      </c>
      <c r="P130" s="33">
        <v>83</v>
      </c>
      <c r="Q130" s="43">
        <v>6.37</v>
      </c>
      <c r="R130" s="44">
        <f>IF($A$1="补货",IF(V130="FBA",I130,0)+K130+L130,IF(V130="FBA",I130,J130))</f>
        <v>37</v>
      </c>
      <c r="S130" s="45"/>
      <c r="T130" s="45">
        <f t="shared" si="6"/>
        <v>37</v>
      </c>
      <c r="U130" s="33">
        <f t="shared" si="7"/>
        <v>40.6593406593407</v>
      </c>
      <c r="V130" s="46" t="s">
        <v>31</v>
      </c>
    </row>
    <row r="131" customHeight="1" spans="2:22">
      <c r="B131" s="299"/>
      <c r="C131" s="7" t="s">
        <v>1242</v>
      </c>
      <c r="D131" s="8" t="s">
        <v>1243</v>
      </c>
      <c r="E131" s="8" t="s">
        <v>140</v>
      </c>
      <c r="F131" s="9"/>
      <c r="G131" s="10" t="s">
        <v>1244</v>
      </c>
      <c r="H131" s="11">
        <v>798</v>
      </c>
      <c r="I131" s="31">
        <v>27</v>
      </c>
      <c r="J131" s="32"/>
      <c r="K131" s="33">
        <v>25</v>
      </c>
      <c r="L131" s="33"/>
      <c r="M131" s="33">
        <v>6</v>
      </c>
      <c r="N131" s="33">
        <v>25</v>
      </c>
      <c r="O131" s="33">
        <v>42</v>
      </c>
      <c r="P131" s="33">
        <v>49</v>
      </c>
      <c r="Q131" s="43">
        <v>4.88</v>
      </c>
      <c r="R131" s="44">
        <f>IF($A$1="补货",IF(V131="FBA",I131,0)+K131+L131,IF(V131="FBA",I131,J131))</f>
        <v>27</v>
      </c>
      <c r="S131" s="45"/>
      <c r="T131" s="45">
        <f t="shared" si="6"/>
        <v>27</v>
      </c>
      <c r="U131" s="33">
        <f t="shared" si="7"/>
        <v>38.7295081967213</v>
      </c>
      <c r="V131" s="46" t="s">
        <v>31</v>
      </c>
    </row>
    <row r="132" customHeight="1" spans="2:22">
      <c r="B132" s="299"/>
      <c r="C132" s="7" t="s">
        <v>1245</v>
      </c>
      <c r="D132" s="8" t="s">
        <v>1246</v>
      </c>
      <c r="E132" s="8" t="s">
        <v>956</v>
      </c>
      <c r="F132" s="9"/>
      <c r="G132" s="10" t="s">
        <v>1247</v>
      </c>
      <c r="H132" s="11">
        <v>798</v>
      </c>
      <c r="I132" s="31">
        <v>4</v>
      </c>
      <c r="J132" s="32"/>
      <c r="K132" s="33"/>
      <c r="L132" s="33"/>
      <c r="M132" s="33">
        <v>1</v>
      </c>
      <c r="N132" s="33">
        <v>3</v>
      </c>
      <c r="O132" s="33">
        <v>13</v>
      </c>
      <c r="P132" s="33">
        <v>18</v>
      </c>
      <c r="Q132" s="43">
        <v>1.1</v>
      </c>
      <c r="R132" s="44">
        <f>IF($A$1="补货",IF(V132="FBA",I132,0)+K132+L132,IF(V132="FBA",I132,J132))</f>
        <v>4</v>
      </c>
      <c r="S132" s="45">
        <v>10</v>
      </c>
      <c r="T132" s="45">
        <f t="shared" si="6"/>
        <v>14</v>
      </c>
      <c r="U132" s="33">
        <f t="shared" si="7"/>
        <v>89.0909090909091</v>
      </c>
      <c r="V132" s="46" t="s">
        <v>31</v>
      </c>
    </row>
    <row r="133" customHeight="1" spans="2:22">
      <c r="B133" s="375"/>
      <c r="C133" s="290" t="s">
        <v>1248</v>
      </c>
      <c r="D133" s="291" t="s">
        <v>1249</v>
      </c>
      <c r="E133" s="291" t="s">
        <v>821</v>
      </c>
      <c r="F133" s="18"/>
      <c r="G133" s="292" t="s">
        <v>1250</v>
      </c>
      <c r="H133" s="20">
        <v>798</v>
      </c>
      <c r="I133" s="34">
        <v>9</v>
      </c>
      <c r="J133" s="35"/>
      <c r="K133" s="36">
        <v>-18</v>
      </c>
      <c r="L133" s="36"/>
      <c r="M133" s="36">
        <v>2</v>
      </c>
      <c r="N133" s="36">
        <v>9</v>
      </c>
      <c r="O133" s="36">
        <v>13</v>
      </c>
      <c r="P133" s="36">
        <v>20</v>
      </c>
      <c r="Q133" s="341">
        <v>1.7</v>
      </c>
      <c r="R133" s="342">
        <f>IF($A$1="补货",IF(V133="FBA",I133,0)+K133+L133,IF(V133="FBA",I133,J133))</f>
        <v>9</v>
      </c>
      <c r="S133" s="343"/>
      <c r="T133" s="343">
        <f t="shared" si="6"/>
        <v>9</v>
      </c>
      <c r="U133" s="36">
        <f t="shared" si="7"/>
        <v>37.0588235294118</v>
      </c>
      <c r="V133" s="47" t="s">
        <v>31</v>
      </c>
    </row>
    <row r="134" customHeight="1" spans="2:22">
      <c r="B134" s="6"/>
      <c r="C134" s="7" t="s">
        <v>1251</v>
      </c>
      <c r="D134" s="8" t="s">
        <v>1252</v>
      </c>
      <c r="E134" s="8" t="s">
        <v>1253</v>
      </c>
      <c r="F134" s="45"/>
      <c r="G134" s="10" t="s">
        <v>1254</v>
      </c>
      <c r="H134" s="11">
        <v>980</v>
      </c>
      <c r="I134" s="31"/>
      <c r="J134" s="32"/>
      <c r="K134" s="33"/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0</v>
      </c>
      <c r="S134" s="45">
        <v>10</v>
      </c>
      <c r="T134" s="45">
        <f t="shared" si="6"/>
        <v>10</v>
      </c>
      <c r="U134" s="33">
        <f t="shared" si="7"/>
        <v>437.5</v>
      </c>
      <c r="V134" s="46" t="s">
        <v>31</v>
      </c>
    </row>
    <row r="135" customHeight="1" spans="2:22">
      <c r="B135" s="15"/>
      <c r="C135" s="290" t="s">
        <v>1255</v>
      </c>
      <c r="D135" s="291" t="s">
        <v>1256</v>
      </c>
      <c r="E135" s="291" t="s">
        <v>1257</v>
      </c>
      <c r="F135" s="343"/>
      <c r="G135" s="292" t="s">
        <v>1258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>
        <v>10</v>
      </c>
      <c r="T135" s="343">
        <f t="shared" si="6"/>
        <v>10</v>
      </c>
      <c r="U135" s="36" t="str">
        <f t="shared" si="7"/>
        <v>-</v>
      </c>
      <c r="V135" s="47" t="s">
        <v>31</v>
      </c>
    </row>
    <row r="136" customHeight="1" spans="2:22">
      <c r="B136" s="293"/>
      <c r="C136" s="294" t="s">
        <v>1259</v>
      </c>
      <c r="D136" s="295" t="s">
        <v>1260</v>
      </c>
      <c r="E136" s="295" t="s">
        <v>956</v>
      </c>
      <c r="F136" s="296"/>
      <c r="G136" s="297" t="s">
        <v>1261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>
        <v>1</v>
      </c>
      <c r="T136" s="346">
        <f t="shared" si="6"/>
        <v>2</v>
      </c>
      <c r="U136" s="329" t="str">
        <f t="shared" si="7"/>
        <v>-</v>
      </c>
      <c r="V136" s="347" t="s">
        <v>516</v>
      </c>
    </row>
    <row r="137" customHeight="1" spans="2:22">
      <c r="B137" s="299"/>
      <c r="C137" s="7" t="s">
        <v>1262</v>
      </c>
      <c r="D137" s="8" t="s">
        <v>1263</v>
      </c>
      <c r="E137" s="8" t="s">
        <v>147</v>
      </c>
      <c r="F137" s="9"/>
      <c r="G137" s="10" t="s">
        <v>1264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1</v>
      </c>
      <c r="S137" s="45">
        <v>5</v>
      </c>
      <c r="T137" s="45">
        <f t="shared" si="6"/>
        <v>6</v>
      </c>
      <c r="U137" s="33" t="str">
        <f t="shared" si="7"/>
        <v>-</v>
      </c>
      <c r="V137" s="46" t="s">
        <v>516</v>
      </c>
    </row>
    <row r="138" customHeight="1" spans="2:22">
      <c r="B138" s="299"/>
      <c r="C138" s="7" t="s">
        <v>1265</v>
      </c>
      <c r="D138" s="8" t="s">
        <v>1266</v>
      </c>
      <c r="E138" s="8" t="s">
        <v>1220</v>
      </c>
      <c r="F138" s="9"/>
      <c r="G138" s="10" t="s">
        <v>1267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</v>
      </c>
      <c r="S138" s="45">
        <v>5</v>
      </c>
      <c r="T138" s="45">
        <f t="shared" si="6"/>
        <v>6</v>
      </c>
      <c r="U138" s="33" t="str">
        <f t="shared" si="7"/>
        <v>-</v>
      </c>
      <c r="V138" s="46" t="s">
        <v>516</v>
      </c>
    </row>
    <row r="139" customHeight="1" spans="2:22">
      <c r="B139" s="299"/>
      <c r="C139" s="7" t="s">
        <v>1268</v>
      </c>
      <c r="D139" s="8" t="s">
        <v>1269</v>
      </c>
      <c r="E139" s="8" t="s">
        <v>140</v>
      </c>
      <c r="F139" s="9"/>
      <c r="G139" s="10" t="s">
        <v>1270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1</v>
      </c>
      <c r="S139" s="45">
        <v>5</v>
      </c>
      <c r="T139" s="45">
        <f t="shared" si="6"/>
        <v>6</v>
      </c>
      <c r="U139" s="33" t="str">
        <f t="shared" si="7"/>
        <v>-</v>
      </c>
      <c r="V139" s="46" t="s">
        <v>516</v>
      </c>
    </row>
    <row r="140" customHeight="1" spans="2:22">
      <c r="B140" s="299"/>
      <c r="C140" s="7" t="s">
        <v>1271</v>
      </c>
      <c r="D140" s="8" t="s">
        <v>1272</v>
      </c>
      <c r="E140" s="8" t="s">
        <v>25</v>
      </c>
      <c r="F140" s="9"/>
      <c r="G140" s="10" t="s">
        <v>1273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1</v>
      </c>
      <c r="S140" s="45">
        <v>1</v>
      </c>
      <c r="T140" s="45">
        <f t="shared" si="6"/>
        <v>2</v>
      </c>
      <c r="U140" s="33" t="str">
        <f t="shared" si="7"/>
        <v>-</v>
      </c>
      <c r="V140" s="46" t="s">
        <v>516</v>
      </c>
    </row>
    <row r="141" customHeight="1" spans="2:22">
      <c r="B141" s="300"/>
      <c r="C141" s="301" t="s">
        <v>1274</v>
      </c>
      <c r="D141" s="302" t="s">
        <v>1275</v>
      </c>
      <c r="E141" s="302" t="s">
        <v>1276</v>
      </c>
      <c r="F141" s="303"/>
      <c r="G141" s="304" t="s">
        <v>1277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</v>
      </c>
      <c r="S141" s="50">
        <v>5</v>
      </c>
      <c r="T141" s="50">
        <f t="shared" si="6"/>
        <v>6</v>
      </c>
      <c r="U141" s="39" t="str">
        <f t="shared" si="7"/>
        <v>-</v>
      </c>
      <c r="V141" s="51" t="s">
        <v>516</v>
      </c>
    </row>
    <row r="142" customHeight="1" spans="2:22">
      <c r="B142" s="293"/>
      <c r="C142" s="294" t="s">
        <v>1278</v>
      </c>
      <c r="D142" s="295" t="s">
        <v>1279</v>
      </c>
      <c r="E142" s="295"/>
      <c r="F142" s="296" t="s">
        <v>1280</v>
      </c>
      <c r="G142" s="297" t="s">
        <v>1281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516</v>
      </c>
    </row>
    <row r="143" customHeight="1" spans="2:22">
      <c r="B143" s="299"/>
      <c r="C143" s="7" t="s">
        <v>1282</v>
      </c>
      <c r="D143" s="8" t="s">
        <v>1283</v>
      </c>
      <c r="E143" s="8"/>
      <c r="F143" s="9" t="s">
        <v>850</v>
      </c>
      <c r="G143" s="10" t="s">
        <v>1284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516</v>
      </c>
    </row>
    <row r="144" customHeight="1" spans="2:22">
      <c r="B144" s="300" t="s">
        <v>1285</v>
      </c>
      <c r="C144" s="301" t="s">
        <v>1286</v>
      </c>
      <c r="D144" s="302" t="s">
        <v>1287</v>
      </c>
      <c r="E144" s="302"/>
      <c r="F144" s="303" t="s">
        <v>922</v>
      </c>
      <c r="G144" s="304" t="s">
        <v>1288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516</v>
      </c>
    </row>
    <row r="145" customHeight="1" spans="2:22">
      <c r="B145" s="374" t="s">
        <v>1285</v>
      </c>
      <c r="C145" s="314" t="s">
        <v>1289</v>
      </c>
      <c r="D145" s="315" t="s">
        <v>1290</v>
      </c>
      <c r="E145" s="315" t="s">
        <v>1011</v>
      </c>
      <c r="F145" s="305" t="s">
        <v>1280</v>
      </c>
      <c r="G145" s="316" t="s">
        <v>1291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516</v>
      </c>
    </row>
    <row r="146" customHeight="1" spans="2:22">
      <c r="B146" s="15"/>
      <c r="C146" s="290" t="s">
        <v>1292</v>
      </c>
      <c r="D146" s="291" t="s">
        <v>1293</v>
      </c>
      <c r="E146" s="291" t="s">
        <v>1011</v>
      </c>
      <c r="F146" s="18" t="s">
        <v>850</v>
      </c>
      <c r="G146" s="292" t="s">
        <v>1294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516</v>
      </c>
    </row>
    <row r="147" customHeight="1" spans="2:22">
      <c r="B147" s="15"/>
      <c r="C147" s="290" t="s">
        <v>1295</v>
      </c>
      <c r="D147" s="291" t="s">
        <v>1296</v>
      </c>
      <c r="E147" s="291" t="s">
        <v>1011</v>
      </c>
      <c r="F147" s="18" t="s">
        <v>1297</v>
      </c>
      <c r="G147" s="292" t="s">
        <v>1298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>
        <f t="shared" si="9"/>
        <v>350</v>
      </c>
      <c r="V147" s="47" t="s">
        <v>516</v>
      </c>
    </row>
    <row r="148" customHeight="1" spans="2:22">
      <c r="B148" s="15"/>
      <c r="C148" s="16" t="s">
        <v>1299</v>
      </c>
      <c r="D148" s="17" t="s">
        <v>1300</v>
      </c>
      <c r="E148" s="17" t="s">
        <v>1011</v>
      </c>
      <c r="F148" s="18" t="s">
        <v>922</v>
      </c>
      <c r="G148" s="19" t="s">
        <v>1301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516</v>
      </c>
    </row>
    <row r="149" customHeight="1" spans="2:22">
      <c r="B149" s="15"/>
      <c r="C149" s="16" t="s">
        <v>1302</v>
      </c>
      <c r="D149" s="17" t="s">
        <v>1303</v>
      </c>
      <c r="E149" s="17" t="s">
        <v>1015</v>
      </c>
      <c r="F149" s="18" t="s">
        <v>1280</v>
      </c>
      <c r="G149" s="19" t="s">
        <v>1304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516</v>
      </c>
    </row>
    <row r="150" customHeight="1" spans="2:22">
      <c r="B150" s="15"/>
      <c r="C150" s="16" t="s">
        <v>1305</v>
      </c>
      <c r="D150" s="17" t="s">
        <v>1306</v>
      </c>
      <c r="E150" s="17" t="s">
        <v>1015</v>
      </c>
      <c r="F150" s="18" t="s">
        <v>850</v>
      </c>
      <c r="G150" s="19" t="s">
        <v>1307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516</v>
      </c>
    </row>
    <row r="151" customHeight="1" spans="2:22">
      <c r="B151" s="15"/>
      <c r="C151" s="16" t="s">
        <v>1308</v>
      </c>
      <c r="D151" s="17" t="s">
        <v>1309</v>
      </c>
      <c r="E151" s="17" t="s">
        <v>1015</v>
      </c>
      <c r="F151" s="18" t="s">
        <v>922</v>
      </c>
      <c r="G151" s="19" t="s">
        <v>1310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516</v>
      </c>
    </row>
    <row r="152" customHeight="1" spans="2:22">
      <c r="B152" s="15"/>
      <c r="C152" s="16" t="s">
        <v>1311</v>
      </c>
      <c r="D152" s="17" t="s">
        <v>1312</v>
      </c>
      <c r="E152" s="17" t="s">
        <v>1015</v>
      </c>
      <c r="F152" s="18" t="s">
        <v>1313</v>
      </c>
      <c r="G152" s="19" t="s">
        <v>1314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516</v>
      </c>
    </row>
    <row r="153" customHeight="1" spans="2:22">
      <c r="B153" s="15"/>
      <c r="C153" s="16" t="s">
        <v>1315</v>
      </c>
      <c r="D153" s="17" t="s">
        <v>1316</v>
      </c>
      <c r="E153" s="17" t="s">
        <v>147</v>
      </c>
      <c r="F153" s="18" t="s">
        <v>1280</v>
      </c>
      <c r="G153" s="19" t="s">
        <v>1317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516</v>
      </c>
    </row>
    <row r="154" customHeight="1" spans="2:22">
      <c r="B154" s="15"/>
      <c r="C154" s="16" t="s">
        <v>1318</v>
      </c>
      <c r="D154" s="17" t="s">
        <v>1319</v>
      </c>
      <c r="E154" s="17" t="s">
        <v>147</v>
      </c>
      <c r="F154" s="18" t="s">
        <v>850</v>
      </c>
      <c r="G154" s="19" t="s">
        <v>1320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516</v>
      </c>
    </row>
    <row r="155" customHeight="1" spans="2:22">
      <c r="B155" s="15"/>
      <c r="C155" s="16" t="s">
        <v>1321</v>
      </c>
      <c r="D155" s="17" t="s">
        <v>1322</v>
      </c>
      <c r="E155" s="17" t="s">
        <v>147</v>
      </c>
      <c r="F155" s="18" t="s">
        <v>854</v>
      </c>
      <c r="G155" s="19" t="s">
        <v>1323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1</v>
      </c>
      <c r="O155" s="36">
        <v>2</v>
      </c>
      <c r="P155" s="36">
        <v>2</v>
      </c>
      <c r="Q155" s="341">
        <v>0.32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516</v>
      </c>
    </row>
    <row r="156" customHeight="1" spans="2:22">
      <c r="B156" s="15"/>
      <c r="C156" s="16" t="s">
        <v>1324</v>
      </c>
      <c r="D156" s="17" t="s">
        <v>1325</v>
      </c>
      <c r="E156" s="17" t="s">
        <v>147</v>
      </c>
      <c r="F156" s="18" t="s">
        <v>922</v>
      </c>
      <c r="G156" s="19" t="s">
        <v>1326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516</v>
      </c>
    </row>
    <row r="157" customHeight="1" spans="2:22">
      <c r="B157" s="15"/>
      <c r="C157" s="16" t="s">
        <v>1327</v>
      </c>
      <c r="D157" s="17" t="s">
        <v>1328</v>
      </c>
      <c r="E157" s="17" t="s">
        <v>33</v>
      </c>
      <c r="F157" s="18" t="s">
        <v>922</v>
      </c>
      <c r="G157" s="19" t="s">
        <v>1329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516</v>
      </c>
    </row>
    <row r="158" customHeight="1" spans="2:22">
      <c r="B158" s="15"/>
      <c r="C158" s="16" t="s">
        <v>1330</v>
      </c>
      <c r="D158" s="17" t="s">
        <v>1331</v>
      </c>
      <c r="E158" s="17" t="s">
        <v>956</v>
      </c>
      <c r="F158" s="18" t="s">
        <v>1313</v>
      </c>
      <c r="G158" s="19" t="s">
        <v>1332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516</v>
      </c>
    </row>
    <row r="159" customHeight="1" spans="2:22">
      <c r="B159" s="15"/>
      <c r="C159" s="16" t="s">
        <v>1333</v>
      </c>
      <c r="D159" s="17" t="s">
        <v>1334</v>
      </c>
      <c r="E159" s="17" t="s">
        <v>1046</v>
      </c>
      <c r="F159" s="18" t="s">
        <v>1297</v>
      </c>
      <c r="G159" s="19" t="s">
        <v>1335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116.666666666667</v>
      </c>
      <c r="V159" s="47" t="s">
        <v>516</v>
      </c>
    </row>
    <row r="160" customHeight="1" spans="2:22">
      <c r="B160" s="15"/>
      <c r="C160" s="16" t="s">
        <v>1336</v>
      </c>
      <c r="D160" s="17" t="s">
        <v>1337</v>
      </c>
      <c r="E160" s="17" t="s">
        <v>1046</v>
      </c>
      <c r="F160" s="18" t="s">
        <v>854</v>
      </c>
      <c r="G160" s="19" t="s">
        <v>1338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516</v>
      </c>
    </row>
    <row r="161" customHeight="1" spans="2:22">
      <c r="B161" s="15"/>
      <c r="C161" s="16" t="s">
        <v>1339</v>
      </c>
      <c r="D161" s="17" t="s">
        <v>1340</v>
      </c>
      <c r="E161" s="17" t="s">
        <v>1046</v>
      </c>
      <c r="F161" s="18" t="s">
        <v>922</v>
      </c>
      <c r="G161" s="19" t="s">
        <v>1341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516</v>
      </c>
    </row>
    <row r="162" customHeight="1" spans="2:22">
      <c r="B162" s="15"/>
      <c r="C162" s="16" t="s">
        <v>1342</v>
      </c>
      <c r="D162" s="17" t="s">
        <v>1343</v>
      </c>
      <c r="E162" s="17" t="s">
        <v>1046</v>
      </c>
      <c r="F162" s="18" t="s">
        <v>1313</v>
      </c>
      <c r="G162" s="19" t="s">
        <v>1344</v>
      </c>
      <c r="H162" s="20">
        <v>458</v>
      </c>
      <c r="I162" s="34"/>
      <c r="J162" s="35">
        <v>3</v>
      </c>
      <c r="K162" s="36">
        <v>5</v>
      </c>
      <c r="L162" s="36"/>
      <c r="M162" s="36">
        <v>1</v>
      </c>
      <c r="N162" s="36">
        <v>1</v>
      </c>
      <c r="O162" s="36">
        <v>1</v>
      </c>
      <c r="P162" s="36">
        <v>1</v>
      </c>
      <c r="Q162" s="341">
        <v>0.27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77.7777777777778</v>
      </c>
      <c r="V162" s="47" t="s">
        <v>516</v>
      </c>
    </row>
    <row r="163" customHeight="1" spans="2:22">
      <c r="B163" s="389"/>
      <c r="C163" s="390" t="s">
        <v>1345</v>
      </c>
      <c r="D163" s="391" t="s">
        <v>1346</v>
      </c>
      <c r="E163" s="391"/>
      <c r="F163" s="392" t="s">
        <v>854</v>
      </c>
      <c r="G163" s="393" t="s">
        <v>1347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0.74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18.9189189189189</v>
      </c>
      <c r="V163" s="410" t="s">
        <v>516</v>
      </c>
    </row>
    <row r="164" customHeight="1" spans="2:22">
      <c r="B164" s="375"/>
      <c r="C164" s="16" t="s">
        <v>1348</v>
      </c>
      <c r="D164" s="17" t="s">
        <v>1349</v>
      </c>
      <c r="E164" s="17"/>
      <c r="F164" s="18" t="s">
        <v>854</v>
      </c>
      <c r="G164" s="19" t="s">
        <v>1350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9</v>
      </c>
      <c r="S164" s="45"/>
      <c r="T164" s="45">
        <f t="shared" si="8"/>
        <v>9</v>
      </c>
      <c r="U164" s="33">
        <f t="shared" si="9"/>
        <v>525</v>
      </c>
      <c r="V164" s="47" t="s">
        <v>516</v>
      </c>
    </row>
    <row r="165" customHeight="1" spans="2:22">
      <c r="B165" s="375"/>
      <c r="C165" s="16" t="s">
        <v>1351</v>
      </c>
      <c r="D165" s="17" t="s">
        <v>1352</v>
      </c>
      <c r="E165" s="17"/>
      <c r="F165" s="18" t="s">
        <v>922</v>
      </c>
      <c r="G165" s="19" t="s">
        <v>1353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516</v>
      </c>
    </row>
    <row r="166" customHeight="1" spans="2:22">
      <c r="B166" s="375"/>
      <c r="C166" s="16" t="s">
        <v>1354</v>
      </c>
      <c r="D166" s="17" t="s">
        <v>1355</v>
      </c>
      <c r="E166" s="17"/>
      <c r="F166" s="18" t="s">
        <v>922</v>
      </c>
      <c r="G166" s="19" t="s">
        <v>1356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516</v>
      </c>
    </row>
    <row r="167" customHeight="1" spans="2:22">
      <c r="B167" s="375"/>
      <c r="C167" s="16" t="s">
        <v>1357</v>
      </c>
      <c r="D167" s="17" t="s">
        <v>1358</v>
      </c>
      <c r="E167" s="17"/>
      <c r="F167" s="18" t="s">
        <v>922</v>
      </c>
      <c r="G167" s="19" t="s">
        <v>1359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/>
      <c r="P167" s="36">
        <v>1</v>
      </c>
      <c r="Q167" s="341">
        <v>0.02</v>
      </c>
      <c r="R167" s="44">
        <f>IF($A$1="补货",IF(V167="FBA",I167,0)+K167+L167,IF(V167="FBA",I167,J167))</f>
        <v>4</v>
      </c>
      <c r="S167" s="45"/>
      <c r="T167" s="45">
        <f t="shared" si="8"/>
        <v>4</v>
      </c>
      <c r="U167" s="33">
        <f t="shared" si="9"/>
        <v>1400</v>
      </c>
      <c r="V167" s="47" t="s">
        <v>516</v>
      </c>
    </row>
    <row r="168" customHeight="1" spans="2:22">
      <c r="B168" s="375"/>
      <c r="C168" s="16" t="s">
        <v>1360</v>
      </c>
      <c r="D168" s="17" t="s">
        <v>1361</v>
      </c>
      <c r="E168" s="17"/>
      <c r="F168" s="18" t="s">
        <v>922</v>
      </c>
      <c r="G168" s="19" t="s">
        <v>1362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516</v>
      </c>
    </row>
    <row r="169" customHeight="1" spans="2:22">
      <c r="B169" s="375"/>
      <c r="C169" s="16" t="s">
        <v>1363</v>
      </c>
      <c r="D169" s="17" t="s">
        <v>1364</v>
      </c>
      <c r="E169" s="17"/>
      <c r="F169" s="18" t="s">
        <v>922</v>
      </c>
      <c r="G169" s="19" t="s">
        <v>1365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>
        <f t="shared" si="9"/>
        <v>560</v>
      </c>
      <c r="V169" s="47" t="s">
        <v>516</v>
      </c>
    </row>
    <row r="170" customHeight="1" spans="2:22">
      <c r="B170" s="300"/>
      <c r="C170" s="395" t="s">
        <v>1366</v>
      </c>
      <c r="D170" s="396" t="s">
        <v>1367</v>
      </c>
      <c r="E170" s="396"/>
      <c r="F170" s="303" t="s">
        <v>922</v>
      </c>
      <c r="G170" s="397" t="s">
        <v>1368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516</v>
      </c>
    </row>
    <row r="171" customHeight="1" spans="2:22">
      <c r="B171" s="318"/>
      <c r="C171" s="398" t="s">
        <v>1369</v>
      </c>
      <c r="D171" s="399" t="s">
        <v>1370</v>
      </c>
      <c r="E171" s="399"/>
      <c r="F171" s="321" t="s">
        <v>911</v>
      </c>
      <c r="G171" s="400" t="s">
        <v>1371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516</v>
      </c>
    </row>
    <row r="172" customHeight="1" spans="2:22">
      <c r="B172" s="15"/>
      <c r="C172" s="16" t="s">
        <v>1372</v>
      </c>
      <c r="D172" s="17" t="s">
        <v>1373</v>
      </c>
      <c r="E172" s="17"/>
      <c r="F172" s="18" t="s">
        <v>1374</v>
      </c>
      <c r="G172" s="19" t="s">
        <v>1375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516</v>
      </c>
    </row>
    <row r="173" customHeight="1" spans="2:22">
      <c r="B173" s="15"/>
      <c r="C173" s="16" t="s">
        <v>1376</v>
      </c>
      <c r="D173" s="17" t="s">
        <v>1377</v>
      </c>
      <c r="E173" s="17"/>
      <c r="F173" s="18" t="s">
        <v>1378</v>
      </c>
      <c r="G173" s="19" t="s">
        <v>1379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516</v>
      </c>
    </row>
    <row r="174" customHeight="1" spans="2:22">
      <c r="B174" s="15"/>
      <c r="C174" s="16" t="s">
        <v>1380</v>
      </c>
      <c r="D174" s="17" t="s">
        <v>1381</v>
      </c>
      <c r="E174" s="17"/>
      <c r="F174" s="18" t="s">
        <v>1382</v>
      </c>
      <c r="G174" s="19" t="s">
        <v>1383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116.666666666667</v>
      </c>
      <c r="V174" s="47" t="s">
        <v>516</v>
      </c>
    </row>
    <row r="175" customHeight="1" spans="2:22">
      <c r="B175" s="15"/>
      <c r="C175" s="16" t="s">
        <v>1384</v>
      </c>
      <c r="D175" s="17" t="s">
        <v>1385</v>
      </c>
      <c r="E175" s="17"/>
      <c r="F175" s="18" t="s">
        <v>1386</v>
      </c>
      <c r="G175" s="19" t="s">
        <v>1387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466.666666666667</v>
      </c>
      <c r="V175" s="47" t="s">
        <v>516</v>
      </c>
    </row>
    <row r="176" customHeight="1" spans="2:22">
      <c r="B176" s="15"/>
      <c r="C176" s="16" t="s">
        <v>1388</v>
      </c>
      <c r="D176" s="17" t="s">
        <v>1389</v>
      </c>
      <c r="E176" s="17"/>
      <c r="F176" s="18" t="s">
        <v>1390</v>
      </c>
      <c r="G176" s="19" t="s">
        <v>1391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516</v>
      </c>
    </row>
    <row r="177" customHeight="1" spans="2:22">
      <c r="B177" s="15"/>
      <c r="C177" s="16" t="s">
        <v>1392</v>
      </c>
      <c r="D177" s="17" t="s">
        <v>1393</v>
      </c>
      <c r="E177" s="17"/>
      <c r="F177" s="18" t="s">
        <v>1394</v>
      </c>
      <c r="G177" s="19" t="s">
        <v>1395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30</v>
      </c>
      <c r="S177" s="343"/>
      <c r="T177" s="343">
        <f t="shared" si="10"/>
        <v>30</v>
      </c>
      <c r="U177" s="36" t="str">
        <f t="shared" si="11"/>
        <v>-</v>
      </c>
      <c r="V177" s="47" t="s">
        <v>516</v>
      </c>
    </row>
    <row r="178" customHeight="1" spans="2:22">
      <c r="B178" s="389"/>
      <c r="C178" s="390" t="s">
        <v>1396</v>
      </c>
      <c r="D178" s="391" t="s">
        <v>1397</v>
      </c>
      <c r="E178" s="391"/>
      <c r="F178" s="392" t="s">
        <v>1398</v>
      </c>
      <c r="G178" s="393" t="s">
        <v>1399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516</v>
      </c>
    </row>
    <row r="179" customHeight="1" spans="2:22">
      <c r="B179" s="375"/>
      <c r="C179" s="16" t="s">
        <v>1400</v>
      </c>
      <c r="D179" s="17" t="s">
        <v>1401</v>
      </c>
      <c r="E179" s="17"/>
      <c r="F179" s="18" t="s">
        <v>1402</v>
      </c>
      <c r="G179" s="19" t="s">
        <v>1403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516</v>
      </c>
    </row>
    <row r="180" customHeight="1" spans="2:22">
      <c r="B180" s="375"/>
      <c r="C180" s="16" t="s">
        <v>1404</v>
      </c>
      <c r="D180" s="17" t="s">
        <v>1405</v>
      </c>
      <c r="E180" s="17"/>
      <c r="F180" s="18" t="s">
        <v>1406</v>
      </c>
      <c r="G180" s="19" t="s">
        <v>1407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516</v>
      </c>
    </row>
    <row r="181" customHeight="1" spans="2:22">
      <c r="B181" s="375"/>
      <c r="C181" s="16" t="s">
        <v>1408</v>
      </c>
      <c r="D181" s="17" t="s">
        <v>1409</v>
      </c>
      <c r="E181" s="17"/>
      <c r="F181" s="18" t="s">
        <v>1410</v>
      </c>
      <c r="G181" s="19" t="s">
        <v>1411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15</v>
      </c>
      <c r="S181" s="45"/>
      <c r="T181" s="45">
        <f t="shared" si="10"/>
        <v>15</v>
      </c>
      <c r="U181" s="33">
        <f t="shared" si="11"/>
        <v>1050</v>
      </c>
      <c r="V181" s="47" t="s">
        <v>516</v>
      </c>
    </row>
    <row r="182" customHeight="1" spans="2:22">
      <c r="B182" s="300"/>
      <c r="C182" s="395" t="s">
        <v>1412</v>
      </c>
      <c r="D182" s="396" t="s">
        <v>1413</v>
      </c>
      <c r="E182" s="396"/>
      <c r="F182" s="303" t="s">
        <v>1414</v>
      </c>
      <c r="G182" s="397" t="s">
        <v>1415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516</v>
      </c>
    </row>
    <row r="183" customHeight="1" spans="2:22">
      <c r="B183" s="318"/>
      <c r="C183" s="398" t="s">
        <v>1416</v>
      </c>
      <c r="D183" s="399" t="s">
        <v>1417</v>
      </c>
      <c r="E183" s="399"/>
      <c r="F183" s="321" t="s">
        <v>1418</v>
      </c>
      <c r="G183" s="400" t="s">
        <v>1419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0.61</v>
      </c>
      <c r="R183" s="354">
        <f>IF($A$1="补货",IF(V183="FBA",I183,0)+K183+L183,IF(V183="FBA",I183,J183))</f>
        <v>10</v>
      </c>
      <c r="S183" s="355"/>
      <c r="T183" s="355">
        <f t="shared" si="10"/>
        <v>10</v>
      </c>
      <c r="U183" s="335">
        <f t="shared" si="11"/>
        <v>114.754098360656</v>
      </c>
      <c r="V183" s="360" t="s">
        <v>516</v>
      </c>
    </row>
    <row r="184" customHeight="1" spans="2:22">
      <c r="B184" s="15"/>
      <c r="C184" s="16" t="s">
        <v>1420</v>
      </c>
      <c r="D184" s="17" t="s">
        <v>1421</v>
      </c>
      <c r="E184" s="17"/>
      <c r="F184" s="18" t="s">
        <v>1422</v>
      </c>
      <c r="G184" s="19" t="s">
        <v>1423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1.34</v>
      </c>
      <c r="R184" s="342">
        <f>IF($A$1="补货",IF(V184="FBA",I184,0)+K184+L184,IF(V184="FBA",I184,J184))</f>
        <v>23</v>
      </c>
      <c r="S184" s="343"/>
      <c r="T184" s="343">
        <f t="shared" si="10"/>
        <v>23</v>
      </c>
      <c r="U184" s="36">
        <f t="shared" si="11"/>
        <v>120.149253731343</v>
      </c>
      <c r="V184" s="47" t="s">
        <v>516</v>
      </c>
    </row>
    <row r="185" customHeight="1" spans="2:22">
      <c r="B185" s="389"/>
      <c r="C185" s="390" t="s">
        <v>1424</v>
      </c>
      <c r="D185" s="391" t="s">
        <v>1425</v>
      </c>
      <c r="E185" s="391"/>
      <c r="F185" s="392" t="s">
        <v>1426</v>
      </c>
      <c r="G185" s="393" t="s">
        <v>1427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516</v>
      </c>
    </row>
    <row r="186" customHeight="1" spans="2:22">
      <c r="B186" s="375"/>
      <c r="C186" s="290" t="s">
        <v>1428</v>
      </c>
      <c r="D186" s="291" t="s">
        <v>1429</v>
      </c>
      <c r="E186" s="291"/>
      <c r="F186" s="343" t="s">
        <v>1430</v>
      </c>
      <c r="G186" s="292" t="s">
        <v>1431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516</v>
      </c>
    </row>
    <row r="187" customHeight="1" spans="2:22">
      <c r="B187" s="375"/>
      <c r="C187" s="290" t="s">
        <v>1432</v>
      </c>
      <c r="D187" s="291" t="s">
        <v>1433</v>
      </c>
      <c r="E187" s="291"/>
      <c r="F187" s="343" t="s">
        <v>1434</v>
      </c>
      <c r="G187" s="292" t="s">
        <v>1435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516</v>
      </c>
    </row>
    <row r="188" customHeight="1" spans="2:22">
      <c r="B188" s="375"/>
      <c r="C188" s="290" t="s">
        <v>1436</v>
      </c>
      <c r="D188" s="291" t="s">
        <v>1437</v>
      </c>
      <c r="E188" s="291"/>
      <c r="F188" s="343" t="s">
        <v>887</v>
      </c>
      <c r="G188" s="292" t="s">
        <v>1438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516</v>
      </c>
    </row>
    <row r="189" customHeight="1" spans="2:22">
      <c r="B189" s="300"/>
      <c r="C189" s="301" t="s">
        <v>1439</v>
      </c>
      <c r="D189" s="302" t="s">
        <v>1440</v>
      </c>
      <c r="E189" s="302"/>
      <c r="F189" s="50" t="s">
        <v>1441</v>
      </c>
      <c r="G189" s="304" t="s">
        <v>1442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516</v>
      </c>
    </row>
    <row r="190" customHeight="1" spans="2:22">
      <c r="B190" s="389"/>
      <c r="C190" s="401" t="s">
        <v>1443</v>
      </c>
      <c r="D190" s="402" t="s">
        <v>1444</v>
      </c>
      <c r="E190" s="402"/>
      <c r="F190" s="403" t="s">
        <v>899</v>
      </c>
      <c r="G190" s="404" t="s">
        <v>1445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516</v>
      </c>
    </row>
    <row r="191" customHeight="1" spans="2:22">
      <c r="B191" s="375"/>
      <c r="C191" s="290" t="s">
        <v>1446</v>
      </c>
      <c r="D191" s="291" t="s">
        <v>1447</v>
      </c>
      <c r="E191" s="291"/>
      <c r="F191" s="343" t="s">
        <v>903</v>
      </c>
      <c r="G191" s="292" t="s">
        <v>1448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516</v>
      </c>
    </row>
    <row r="192" customHeight="1" spans="2:22">
      <c r="B192" s="375"/>
      <c r="C192" s="290" t="s">
        <v>1449</v>
      </c>
      <c r="D192" s="291" t="s">
        <v>1450</v>
      </c>
      <c r="E192" s="291"/>
      <c r="F192" s="343" t="s">
        <v>1451</v>
      </c>
      <c r="G192" s="292" t="s">
        <v>1452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516</v>
      </c>
    </row>
    <row r="193" customHeight="1" spans="2:22">
      <c r="B193" s="300"/>
      <c r="C193" s="301" t="s">
        <v>1453</v>
      </c>
      <c r="D193" s="302" t="s">
        <v>1454</v>
      </c>
      <c r="E193" s="302"/>
      <c r="F193" s="50" t="s">
        <v>1455</v>
      </c>
      <c r="G193" s="304" t="s">
        <v>1456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7</v>
      </c>
      <c r="S193" s="50"/>
      <c r="T193" s="50">
        <f t="shared" si="10"/>
        <v>7</v>
      </c>
      <c r="U193" s="39">
        <f t="shared" si="11"/>
        <v>188.461538461538</v>
      </c>
      <c r="V193" s="51" t="s">
        <v>516</v>
      </c>
    </row>
    <row r="194" customHeight="1" spans="2:22">
      <c r="B194" s="389"/>
      <c r="C194" s="401" t="s">
        <v>1457</v>
      </c>
      <c r="D194" s="402" t="s">
        <v>1458</v>
      </c>
      <c r="E194" s="402"/>
      <c r="F194" s="403" t="s">
        <v>1459</v>
      </c>
      <c r="G194" s="404" t="s">
        <v>1460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516</v>
      </c>
    </row>
    <row r="195" customHeight="1" spans="2:22">
      <c r="B195" s="300"/>
      <c r="C195" s="301" t="s">
        <v>1461</v>
      </c>
      <c r="D195" s="302" t="s">
        <v>1462</v>
      </c>
      <c r="E195" s="302"/>
      <c r="F195" s="50" t="s">
        <v>1463</v>
      </c>
      <c r="G195" s="304" t="s">
        <v>1464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14</v>
      </c>
      <c r="S195" s="50"/>
      <c r="T195" s="50">
        <f t="shared" si="10"/>
        <v>14</v>
      </c>
      <c r="U195" s="39" t="str">
        <f t="shared" si="11"/>
        <v>-</v>
      </c>
      <c r="V195" s="51" t="s">
        <v>516</v>
      </c>
    </row>
    <row r="196" customHeight="1" spans="2:22">
      <c r="B196" s="318"/>
      <c r="C196" s="319" t="s">
        <v>1465</v>
      </c>
      <c r="D196" s="320" t="s">
        <v>1466</v>
      </c>
      <c r="E196" s="320"/>
      <c r="F196" s="359"/>
      <c r="G196" s="322" t="s">
        <v>1467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1</v>
      </c>
      <c r="S196" s="359"/>
      <c r="T196" s="359">
        <f t="shared" si="10"/>
        <v>1</v>
      </c>
      <c r="U196" s="338" t="str">
        <f t="shared" si="11"/>
        <v>-</v>
      </c>
      <c r="V196" s="360" t="s">
        <v>516</v>
      </c>
    </row>
    <row r="197" customHeight="1" spans="2:22">
      <c r="B197" s="307"/>
      <c r="C197" s="308" t="s">
        <v>1468</v>
      </c>
      <c r="D197" s="309" t="s">
        <v>1469</v>
      </c>
      <c r="E197" s="309"/>
      <c r="F197" s="351" t="s">
        <v>1470</v>
      </c>
      <c r="G197" s="311" t="s">
        <v>1471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516</v>
      </c>
    </row>
    <row r="198" customHeight="1" spans="2:22">
      <c r="B198" s="389"/>
      <c r="C198" s="401" t="s">
        <v>1472</v>
      </c>
      <c r="D198" s="402" t="s">
        <v>1473</v>
      </c>
      <c r="E198" s="402"/>
      <c r="F198" s="403" t="s">
        <v>1015</v>
      </c>
      <c r="G198" s="404" t="s">
        <v>1474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4</v>
      </c>
      <c r="O198" s="407">
        <v>6</v>
      </c>
      <c r="P198" s="407">
        <v>7</v>
      </c>
      <c r="Q198" s="409">
        <v>1.1</v>
      </c>
      <c r="R198" s="345">
        <f>IF($A$1="补货",IF(V198="FBA",I198,0)+K198+L198,IF(V198="FBA",I198,J198))</f>
        <v>6</v>
      </c>
      <c r="S198" s="346"/>
      <c r="T198" s="346">
        <f t="shared" si="10"/>
        <v>6</v>
      </c>
      <c r="U198" s="329">
        <f t="shared" si="11"/>
        <v>38.1818181818182</v>
      </c>
      <c r="V198" s="410" t="s">
        <v>516</v>
      </c>
    </row>
    <row r="199" customHeight="1" spans="2:22">
      <c r="B199" s="300"/>
      <c r="C199" s="301" t="s">
        <v>1475</v>
      </c>
      <c r="D199" s="302" t="s">
        <v>1476</v>
      </c>
      <c r="E199" s="302"/>
      <c r="F199" s="50" t="s">
        <v>147</v>
      </c>
      <c r="G199" s="304" t="s">
        <v>1477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516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1285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2022-05-23T07:27:42Z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